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32" windowWidth="16596" windowHeight="9252" tabRatio="697"/>
  </bookViews>
  <sheets>
    <sheet name="Доп. финансирование 02.07.2021" sheetId="11" r:id="rId1"/>
    <sheet name="1. Киселев (УКНСЭК)" sheetId="13" r:id="rId2"/>
    <sheet name="Прил 2  (УНСИТ) " sheetId="10" r:id="rId3"/>
    <sheet name="2. Заверячев (УНСИТ)" sheetId="12" r:id="rId4"/>
    <sheet name="3. ФГУП ГРЧЦ " sheetId="14" r:id="rId5"/>
    <sheet name="Лист4" sheetId="15" r:id="rId6"/>
  </sheets>
  <calcPr calcId="145621" refMode="R1C1"/>
</workbook>
</file>

<file path=xl/calcChain.xml><?xml version="1.0" encoding="utf-8"?>
<calcChain xmlns="http://schemas.openxmlformats.org/spreadsheetml/2006/main">
  <c r="S30" i="11" l="1"/>
  <c r="P30" i="11"/>
  <c r="M30" i="11"/>
  <c r="O8" i="11" l="1"/>
  <c r="R8" i="11"/>
  <c r="N30" i="11"/>
  <c r="N8" i="11" s="1"/>
  <c r="Q30" i="11"/>
  <c r="Q8" i="11" s="1"/>
  <c r="S14" i="11" l="1"/>
  <c r="S8" i="11" s="1"/>
  <c r="P14" i="11"/>
  <c r="P8" i="11" s="1"/>
  <c r="M14" i="11"/>
  <c r="M8" i="11" s="1"/>
  <c r="T17" i="15" l="1"/>
  <c r="S17" i="15"/>
  <c r="N17" i="15"/>
  <c r="P17" i="15" s="1"/>
  <c r="D17" i="15"/>
  <c r="R16" i="15"/>
  <c r="P16" i="15"/>
  <c r="N16" i="15"/>
  <c r="M16" i="15"/>
  <c r="Q16" i="15" s="1"/>
  <c r="P15" i="15"/>
  <c r="M15" i="15"/>
  <c r="Q15" i="15" s="1"/>
  <c r="Q14" i="15"/>
  <c r="P14" i="15"/>
  <c r="M14" i="15"/>
  <c r="P13" i="15"/>
  <c r="M13" i="15"/>
  <c r="Q13" i="15" s="1"/>
  <c r="P12" i="15"/>
  <c r="M12" i="15"/>
  <c r="Q12" i="15" s="1"/>
  <c r="P11" i="15"/>
  <c r="M11" i="15"/>
  <c r="Q11" i="15" s="1"/>
  <c r="R10" i="15"/>
  <c r="R17" i="15" s="1"/>
  <c r="Q10" i="15"/>
  <c r="P10" i="15"/>
  <c r="M10" i="15"/>
  <c r="Q9" i="15"/>
  <c r="P9" i="15"/>
  <c r="M9" i="15"/>
  <c r="Q8" i="15"/>
  <c r="P8" i="15"/>
  <c r="M8" i="15"/>
  <c r="P7" i="15"/>
  <c r="M7" i="15"/>
  <c r="Q7" i="15" s="1"/>
  <c r="Q17" i="15" s="1"/>
  <c r="M7" i="14" l="1"/>
  <c r="M4" i="14" s="1"/>
  <c r="L7" i="14"/>
  <c r="K7" i="14"/>
  <c r="K4" i="14" s="1"/>
  <c r="L4" i="14"/>
  <c r="M4" i="13"/>
  <c r="L4" i="13"/>
  <c r="K4" i="13"/>
  <c r="M4" i="12"/>
  <c r="L4" i="12"/>
  <c r="K4" i="12"/>
  <c r="P32" i="11" l="1"/>
  <c r="S32" i="11"/>
  <c r="S33" i="11" s="1"/>
  <c r="S34" i="11" s="1"/>
  <c r="R33" i="11"/>
  <c r="R34" i="11" s="1"/>
  <c r="Q33" i="11"/>
  <c r="Q34" i="11" s="1"/>
  <c r="O33" i="11"/>
  <c r="O34" i="11" s="1"/>
  <c r="N33" i="11"/>
  <c r="N34" i="11" s="1"/>
  <c r="M32" i="11" l="1"/>
  <c r="M33" i="11" s="1"/>
  <c r="M34" i="11" s="1"/>
  <c r="P33" i="11"/>
  <c r="P34" i="11" s="1"/>
  <c r="H12" i="10"/>
</calcChain>
</file>

<file path=xl/comments1.xml><?xml version="1.0" encoding="utf-8"?>
<comments xmlns="http://schemas.openxmlformats.org/spreadsheetml/2006/main">
  <authors>
    <author>Шаманаева Елена Алексеевна</author>
  </authors>
  <commentList>
    <comment ref="M9" authorId="0">
      <text>
        <r>
          <rPr>
            <b/>
            <sz val="9"/>
            <color indexed="81"/>
            <rFont val="Tahoma"/>
            <family val="2"/>
            <charset val="204"/>
          </rPr>
          <t>Шаманаева Елена Алексеевна:</t>
        </r>
        <r>
          <rPr>
            <sz val="9"/>
            <color indexed="81"/>
            <rFont val="Tahoma"/>
            <family val="2"/>
            <charset val="204"/>
          </rPr>
          <t xml:space="preserve">
НОВГОРОД!!!</t>
        </r>
      </text>
    </comment>
  </commentList>
</comments>
</file>

<file path=xl/comments2.xml><?xml version="1.0" encoding="utf-8"?>
<comments xmlns="http://schemas.openxmlformats.org/spreadsheetml/2006/main">
  <authors>
    <author>Шаманаева Елена Алексеевна</author>
  </authors>
  <commentList>
    <comment ref="K16" authorId="0">
      <text>
        <r>
          <rPr>
            <b/>
            <sz val="9"/>
            <color indexed="81"/>
            <rFont val="Tahoma"/>
            <family val="2"/>
            <charset val="204"/>
          </rPr>
          <t>Шаманаева Елена Алексеевна:</t>
        </r>
        <r>
          <rPr>
            <sz val="9"/>
            <color indexed="81"/>
            <rFont val="Tahoma"/>
            <family val="2"/>
            <charset val="204"/>
          </rPr>
          <t xml:space="preserve">
Батова в плане ротации была изначально</t>
        </r>
      </text>
    </comment>
  </commentList>
</comments>
</file>

<file path=xl/sharedStrings.xml><?xml version="1.0" encoding="utf-8"?>
<sst xmlns="http://schemas.openxmlformats.org/spreadsheetml/2006/main" count="270" uniqueCount="176">
  <si>
    <t>Несогласованные вопросы</t>
  </si>
  <si>
    <t>Коды бюджетной классификации Российской Федерации</t>
  </si>
  <si>
    <t>Обоснование (проект федерального закона, нормативного правового акта, решение и (или) поручение Президента Российской Федерации и (или) Правительства Российской Федерации)</t>
  </si>
  <si>
    <t>Комментарий Минфина России</t>
  </si>
  <si>
    <t>№
п/п</t>
  </si>
  <si>
    <t>содержание вопроса</t>
  </si>
  <si>
    <t>СБП</t>
  </si>
  <si>
    <t>Рз</t>
  </si>
  <si>
    <t>Пр</t>
  </si>
  <si>
    <t>ГП</t>
  </si>
  <si>
    <t>ПП</t>
  </si>
  <si>
    <t>Направление</t>
  </si>
  <si>
    <t>ВР</t>
  </si>
  <si>
    <t>объём бюджетных ассигнований, учтённый в возвратном распределении предельных объемов бюджетных ассигнований</t>
  </si>
  <si>
    <t>дополнительная потребность к предельным объёмам, заявленная субъектом бюджетного планирования</t>
  </si>
  <si>
    <t>позиция Минфина России</t>
  </si>
  <si>
    <t>ВСЕГО</t>
  </si>
  <si>
    <t>2022 год</t>
  </si>
  <si>
    <t>ОМ</t>
  </si>
  <si>
    <t>Федеральная служба по надзору в сфере связи, информационных технологий и массовых коммуникаций</t>
  </si>
  <si>
    <t>04</t>
  </si>
  <si>
    <t>01</t>
  </si>
  <si>
    <t>О96</t>
  </si>
  <si>
    <t>2023 год</t>
  </si>
  <si>
    <t>Наименование территориального управления</t>
  </si>
  <si>
    <t>Ф.И.О.</t>
  </si>
  <si>
    <t>Численность семьи (кол-во чел.)</t>
  </si>
  <si>
    <t xml:space="preserve"> Площадь жилья (по нормативу) кв.м.</t>
  </si>
  <si>
    <t xml:space="preserve"> Площадь арендуемого жилья кв.м.</t>
  </si>
  <si>
    <t xml:space="preserve"> Площадь арендуемого жилья для расчета выплат кв.м.</t>
  </si>
  <si>
    <t>Предельная стоимость найма 1 кв.м. в соответствии с Приказом Минтруда России от 25.07.2019 г. № 524н (в руб.)</t>
  </si>
  <si>
    <t>Номер приказа о внесении измен. в приказ  Роскомнадзора от 17.09.2014 г. № 131</t>
  </si>
  <si>
    <t>Оплата в месяц по договору (руб.)</t>
  </si>
  <si>
    <t xml:space="preserve">Итого к возмещению по нормативу площади (в руб.) </t>
  </si>
  <si>
    <t>Количество месяцев</t>
  </si>
  <si>
    <t>Сумма в год (тыс. руб.)</t>
  </si>
  <si>
    <t>норма на 1 чел.</t>
  </si>
  <si>
    <t>норма на семью</t>
  </si>
  <si>
    <t>*</t>
  </si>
  <si>
    <t>Управление Роскомнадзора по Республике Башкортостан</t>
  </si>
  <si>
    <t>Секнин Александр Леонтьевич</t>
  </si>
  <si>
    <t xml:space="preserve"> № 82 от 17.05.2017 г.</t>
  </si>
  <si>
    <t>Управление Роскомнадзора по Дальневосточному федеральному округу</t>
  </si>
  <si>
    <t>Шестаков Альберт Владимирович</t>
  </si>
  <si>
    <t>115 от 21.09.2015</t>
  </si>
  <si>
    <t>Управление Роскомнадзора по Забайкальскому краю</t>
  </si>
  <si>
    <t>Исакин Денис Викторович</t>
  </si>
  <si>
    <t>50 от 05.04.2018</t>
  </si>
  <si>
    <t>Управление Роскомнадзора по Ивановской области</t>
  </si>
  <si>
    <t>Титоренко Сергей Васильевич</t>
  </si>
  <si>
    <t>85 от 19.04.2019</t>
  </si>
  <si>
    <t>Управление Роскомнадзора по Республике Крым и городу Севастополь</t>
  </si>
  <si>
    <t>Дунаева Виктория Витальевна</t>
  </si>
  <si>
    <t>155 от 20.04.2018</t>
  </si>
  <si>
    <t>Кучина Наталья Александровна</t>
  </si>
  <si>
    <t>182 от 10.06.2019</t>
  </si>
  <si>
    <t>Управление Роскомнадзора по Рязанской области</t>
  </si>
  <si>
    <t>Малинкин Евгений Владимирович</t>
  </si>
  <si>
    <t>Управление Роскомнадзора по Центральному федеральному округу</t>
  </si>
  <si>
    <t>Коротова Ольга Александровна</t>
  </si>
  <si>
    <t>153 от 27.05.2016</t>
  </si>
  <si>
    <t>Макаренко Николай Анатольевич</t>
  </si>
  <si>
    <t>Итого</t>
  </si>
  <si>
    <t>№ п/п</t>
  </si>
  <si>
    <t>Создание информационной системы мониторинга проверки сведений о фактических абонентах подвижной радиотелефонной связи</t>
  </si>
  <si>
    <t>Разработка механизмов бесшовного фуннкционирования цикла финансового (бюджетного) планирования расходов (ППП Финансы ЕИС, ППП ПИ ЕИС, Система госзакупки, 1С), исключающего повторный ввод огромного количества финансовой, технической и управленческой информации.</t>
  </si>
  <si>
    <t>096</t>
  </si>
  <si>
    <t>23</t>
  </si>
  <si>
    <t>3</t>
  </si>
  <si>
    <t xml:space="preserve"> - Федеральный проект «Цифровое государственное управление» национальной программы «Цифровая экономика Российской Федерации», утвержденная распоряжением Правительства Российской Федерации от 28 июля 2017 г. № 1632-р;  -  Государственная программа Российской Федерации «Информационное общество»</t>
  </si>
  <si>
    <t xml:space="preserve">Наименование Управления </t>
  </si>
  <si>
    <t>ФИО руководителя, №, дата СЗ</t>
  </si>
  <si>
    <t xml:space="preserve">КВР </t>
  </si>
  <si>
    <t>КОСГУ</t>
  </si>
  <si>
    <t xml:space="preserve">Направление расходов </t>
  </si>
  <si>
    <t xml:space="preserve">Обоснования и расчеты </t>
  </si>
  <si>
    <t>Сумма, руб.</t>
  </si>
  <si>
    <t xml:space="preserve">И Т О Г О : </t>
  </si>
  <si>
    <r>
      <t xml:space="preserve">Постановление Правительства РФ от 27.10.2012 N 1103  "Об обеспечении федеральных государственных гражданских служащих, назначенных в порядке ротации на должность федеральной государственной гражданской службы в федеральный государственный орган, расположенный в другой местности в пределах Российской Федерации, служебными жилыми помещениями и о возмещении указанным гражданским служащим расходов на наем (поднаем) жилого помещения"
В целях обеспечения эффективности проведения ротации федеральных государственных гражданских служащих территориальных органов Роскомнадзора и на основании части 3 статьи 60.1 Федерального закона от 27 июля 2004 г. № 79-ФЗ требуется  дополнительно увеличение бюджетных ассигнований на возмещение расходов, связанных с наймом жилья для гражданского служащего и членов его семьи в другую местность при переводе гражданского служащего в другой государственный орган. </t>
    </r>
    <r>
      <rPr>
        <sz val="14"/>
        <rFont val="Times New Roman"/>
        <family val="1"/>
        <charset val="204"/>
      </rPr>
      <t>Приказ Роскомнадзора от 17.09.2014 г. № 131 «Об утверждении Плана проведения ротации федеральных государственных гражданских служащих территориальных органов Федеральной службы по надзору в сфере связи, информационных технологий и массовых коммуникаций</t>
    </r>
    <r>
      <rPr>
        <i/>
        <sz val="14"/>
        <rFont val="Times New Roman"/>
        <family val="1"/>
        <charset val="204"/>
      </rPr>
      <t>».</t>
    </r>
  </si>
  <si>
    <t xml:space="preserve"> Оборудование аппаратно- программных комплексов шифрования (АПКШ) «Континент» </t>
  </si>
  <si>
    <t>Федеральный проект «Цифровое государственное управление» национальной программы «Цифровая экономика Российской Федерации», утвержденная распоряжением Правительства Российской Федерации от 28 июля 2017 г. № 1632-р</t>
  </si>
  <si>
    <t>Приобретение сетевого оборудования более высокой производительности для снижения нагрузки и улучшения высокоскоростной передачи данных</t>
  </si>
  <si>
    <t>Выполнение работ по формированию на базе структурного подразделения ЦА Роскомнадзора ведомственного проектного офиса и создание автоматизированной информационной системы «Проектный офис Роскомнадзора».</t>
  </si>
  <si>
    <t>Приобретение нового сетевого оборудования взамен устаревшего в связи с обновленными критериями безопасности и постановкой новых задач в деятельности Роскомнадзора.</t>
  </si>
  <si>
    <t>812</t>
  </si>
  <si>
    <t>Приложение № 2</t>
  </si>
  <si>
    <t>Инициатор потребности (Структурное подразделение)</t>
  </si>
  <si>
    <t xml:space="preserve">1. </t>
  </si>
  <si>
    <t>Управление по надзору в сфере информационных технологий</t>
  </si>
  <si>
    <t>Чернышев А.В. 4051-сз от 25.05.2020</t>
  </si>
  <si>
    <r>
      <t xml:space="preserve">Федеральный проект "Информационная безопасность "Национальная программа программа  «Цифровая экономика». </t>
    </r>
    <r>
      <rPr>
        <u/>
        <sz val="10"/>
        <color rgb="FFFF0000"/>
        <rFont val="Times New Roman"/>
        <family val="1"/>
        <charset val="204"/>
      </rPr>
      <t>Вопрос решается в текушем году, (ФЭО есть)</t>
    </r>
    <r>
      <rPr>
        <sz val="10"/>
        <rFont val="Times New Roman"/>
        <family val="1"/>
        <charset val="204"/>
      </rPr>
      <t xml:space="preserve">
</t>
    </r>
  </si>
  <si>
    <t>Обоснования и расчеты (НПА)</t>
  </si>
  <si>
    <t>Сумма,тыс руб.</t>
  </si>
  <si>
    <t>УОР + Фин. Управление</t>
  </si>
  <si>
    <r>
      <rPr>
        <b/>
        <sz val="10"/>
        <color theme="1"/>
        <rFont val="Times New Roman"/>
        <family val="1"/>
        <charset val="204"/>
      </rPr>
      <t xml:space="preserve">Распоряжение Правительства РФ от 05.03.2019 № 525-р (ДСП);   </t>
    </r>
    <r>
      <rPr>
        <sz val="10"/>
        <color theme="1"/>
        <rFont val="Times New Roman"/>
        <family val="1"/>
        <charset val="204"/>
      </rPr>
      <t xml:space="preserve">        Федеральный проект «Цифровое государственное управление» национальной программы «Цифровая экономика Российской Федерации», утвержденная распоряжением Правительства Российской Федерации от 28 июля 2017 г. № 1632-р</t>
    </r>
  </si>
  <si>
    <t>242</t>
  </si>
  <si>
    <t>Унсит</t>
  </si>
  <si>
    <t>Приобретение сетевого оборудования более высокой производительности для снижения нагрузки и улучшения высокоскоростной передачи данных (Приложение № 2)</t>
  </si>
  <si>
    <t>тыс. рублей</t>
  </si>
  <si>
    <t>Перечень дополнительной потребности  на 2022-2024 годы  по разделам, подразделам, целевым статьям и видам расходов классификации расходов федерального бюджета</t>
  </si>
  <si>
    <t xml:space="preserve">2021 год </t>
  </si>
  <si>
    <t>2024 год</t>
  </si>
  <si>
    <t>Объём бюджетных ассигнований на 2021 год в соответствии с бюджетной росписью по состоянию на 01.07.2021 года</t>
  </si>
  <si>
    <t xml:space="preserve">ФИО НУ, дата и № СЗ </t>
  </si>
  <si>
    <t xml:space="preserve">ПРИМЕЧАНИЕ </t>
  </si>
  <si>
    <t>НПА</t>
  </si>
  <si>
    <t xml:space="preserve">Управление организационного развития и информационных технологий </t>
  </si>
  <si>
    <r>
      <rPr>
        <u/>
        <sz val="11"/>
        <color theme="1"/>
        <rFont val="Calibri"/>
        <family val="2"/>
        <charset val="204"/>
        <scheme val="minor"/>
      </rPr>
      <t>Заверячев А.Ю.</t>
    </r>
    <r>
      <rPr>
        <sz val="11"/>
        <rFont val="Times New Roman"/>
        <charset val="204"/>
      </rPr>
      <t xml:space="preserve">   (22.06.2021 № 5126-сз)</t>
    </r>
  </si>
  <si>
    <t xml:space="preserve">ПРЕДСТАВЛЕНЫ ДОКУМЕНТЫ 2020 ГОДА! (КП, ФЭО, ТЭО) </t>
  </si>
  <si>
    <t>Поставка оборудования для локально-вычислительной сети  РКН (Сетевое оборудование более высоой производмтельности для снижения нагрузки и улучшения высокоскоростной передачи данных)</t>
  </si>
  <si>
    <r>
      <t>Согласно рассчету НМЦК на основании коммерческих предложений НМЦК=1).ООО "Гелио-Мастер от 01.06.2020 № 245/1 на сумму 53 309 671,28; 2). ООО "Таурус Технолоджис" от 02.06.2020 № б/н на сумму 5 935 097,92 + 3). ООО "Юниваль Текнолоджис" от 02.06.2020 № 2/6-20 = 52210502,80)/3 =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u/>
        <sz val="11"/>
        <color theme="1"/>
        <rFont val="Calibri"/>
        <family val="2"/>
        <charset val="204"/>
        <scheme val="minor"/>
      </rPr>
      <t xml:space="preserve">54 958 424,0  </t>
    </r>
    <r>
      <rPr>
        <sz val="10"/>
        <color theme="1"/>
        <rFont val="Calibri"/>
        <family val="2"/>
        <charset val="204"/>
        <scheme val="minor"/>
      </rPr>
      <t xml:space="preserve">Представлена пояснительная записка с расчетом </t>
    </r>
  </si>
  <si>
    <t xml:space="preserve">Положение о Федеральной службе по надзору в сфере связи, информационных технологий и массовых коммуникаций (Постановление Правительства РФ от 16.03.2009 № 228) </t>
  </si>
  <si>
    <t xml:space="preserve">Поставка серверного оборудования РКН (приобретение нового сетевого оборудования взамен устаревшего в связи с обновленными критериями безопасности и постановкой новых задач в деятельности РКН) </t>
  </si>
  <si>
    <r>
      <t xml:space="preserve">Согласно рассчету НМЦК на основании коммерческих предложений НМЦК= 1).ООО "А-АВЕРС" от 02.06.2021 № 1211 на сумму 144 406 239,48;  2).ООО "Е-Софт" от 02.06.2021 № Е6-503/2 на сумму 129 698 196,57;  3).АО "Инфосистемы Джет" от 02.06.2021 № 1543/2 на сумму 127 024 006,95)/3 = </t>
    </r>
    <r>
      <rPr>
        <b/>
        <u/>
        <sz val="11"/>
        <color theme="1"/>
        <rFont val="Calibri"/>
        <family val="2"/>
        <charset val="204"/>
        <scheme val="minor"/>
      </rPr>
      <t xml:space="preserve">133 709 481,00 </t>
    </r>
    <r>
      <rPr>
        <sz val="10"/>
        <color theme="1"/>
        <rFont val="Calibri"/>
        <family val="2"/>
        <charset val="204"/>
        <scheme val="minor"/>
      </rPr>
      <t xml:space="preserve">Представлена Пояснительная записка с расчетом </t>
    </r>
  </si>
  <si>
    <t xml:space="preserve">НПА </t>
  </si>
  <si>
    <t xml:space="preserve">Управление контроля и надзора в сфере электронных коммуникаций </t>
  </si>
  <si>
    <t>Киселев Ю.В.    (25.06.2021 № 5281-сз)</t>
  </si>
  <si>
    <t>Информация в рабочем порядке представлена И.В. Ильиной</t>
  </si>
  <si>
    <t xml:space="preserve">3. </t>
  </si>
  <si>
    <t>Наименование</t>
  </si>
  <si>
    <t xml:space="preserve"> дата и № письма </t>
  </si>
  <si>
    <t xml:space="preserve">ФГУП "ГРЧЦ" </t>
  </si>
  <si>
    <r>
      <t xml:space="preserve">24.05.2021 № 68455            </t>
    </r>
    <r>
      <rPr>
        <i/>
        <sz val="11"/>
        <color theme="1"/>
        <rFont val="Calibri"/>
        <family val="2"/>
        <charset val="204"/>
        <scheme val="minor"/>
      </rPr>
      <t>(СЭД 75775)</t>
    </r>
  </si>
  <si>
    <t>Дополнительные мероприятия развития радиочастотной службы (в том числе модернизацию радиоконтрольного оборудования, а также мероприятиям заявленным в ВПЦТ)</t>
  </si>
  <si>
    <t>1. Сметный расчет на 2022-2024 (доп. Потребность);     2. Технио-экономическое обоснование потребности;      3. Справка (расчет дефицита финанс.)</t>
  </si>
  <si>
    <t>Исх.68455 от 24.05.2021</t>
  </si>
  <si>
    <t xml:space="preserve">Дополнительная потребность субсидия ЦМУ ССОП на создание резервного ЦОДа для ИС "ЦМУ ССОП". </t>
  </si>
  <si>
    <t xml:space="preserve">Дополнительное финансирование в целях реализации проекта Ведомственной программы цифровой трансформации:  </t>
  </si>
  <si>
    <t>Исх. 85886 от 25.06.2021</t>
  </si>
  <si>
    <t xml:space="preserve">Мероприятие: Выполнение работ по созданию, развитию и обеспечению функционирования Единой системы мониторинга радиочастотного спектра РФ" </t>
  </si>
  <si>
    <t xml:space="preserve">1. ФЭО;                                               2. Сметный расчет </t>
  </si>
  <si>
    <t xml:space="preserve">Мероприятие: Создание и обеспечение функционирования Единой  информационной системы учета оборота рекламы в информационно-телекоммуникационой сети "Интернет" </t>
  </si>
  <si>
    <t xml:space="preserve">Мероприятие "Создание и обеспечение функционирования системы мониторига нарушений прав съебектов персональных данных </t>
  </si>
  <si>
    <t>Мероприятие "Работы по созданию и обеспечению функционирования автоматизированных систем мониторинга средств массовых коммуникаций"</t>
  </si>
  <si>
    <t>Исх. 87488 от 30.06.2021</t>
  </si>
  <si>
    <t xml:space="preserve">Мероприятие"Создание Единой ведомственной цифровой платформы РКН" </t>
  </si>
  <si>
    <t xml:space="preserve">Мероприятие "Выполнение работ по созданию, развитию и обеспечению функционирования Единой системы мониторинга радиочастотного спектра </t>
  </si>
  <si>
    <t>Мероприятие "Создание и обеспечение функционирования Единой информационной системы учета оборота рекламы в информационно-телекоммуникационной сети "Интернет" (ЕРИР, ИС ИРИР), формирование и ведение реестров с использованием ИС ЕРИР"</t>
  </si>
  <si>
    <t xml:space="preserve">Мероприятие"Создание и обеспечение функционирования системы мониторинга нарушений прав субъектов персональных данных в сети Интернет" </t>
  </si>
  <si>
    <t xml:space="preserve">Создание, модернизация и функционирование Автоматизированной системы обнспечения безопасности российского сегмента сети "Интернет": </t>
  </si>
  <si>
    <t>* Федеральный закон от 7 июня 2003 г. № 126-ФЗ «О связи» (с изменениями);                                                                                            *  Федеральный закон от 27 июля 2006 г. № 149 - ФЗ «Об информации, информационных технологиях и о защите информации», предупреждения распространения запрещенной информации в российском сегменте информационно-телекоммуникационной сети «Интернет»; государственная программа Российской Федерации «Информационное общество», утвержденная постановлением Правительства Российской Федерации от 15 апреля 2014 г. № 313; * постановление Правительства Российской Федерации 12 февраля 2020 г. № 126 «Об установке, эксплуатации и о модернизации в сети связи оператора связи технических средств противодействия угрозам устойчивости, безопасности и целостности функционирования на территории Российской Федерации информационно-телекоммуникационной сети «Интернет» и сети связи общего пользования»;  постановление Правительства Российской Федерации от 12 февраля 2020 № 127 «Об утверждении Правил централизованного управления сетью связи общего пользования»;  постановление Правительства Российской Федерации от 1 ноября 2012 г. № 1119 «Об утверждении требований к защите персональных данных при их обработке в информационных системах персональных данных»;  Положение о радиочастотной службе, утвержденное постановлением Правительства Российской Федерации от 14 мая 2014 г. № 434; Правила предоставления субсидии из федерального бюджета радиочастотной службе на финансовое обеспечение затрат, связанных с выполнением возложенных на нее функций, утвержденные постановлением Правительства Российской Федерации от 23 февраля 2018 г. № 191; распоряжение Правительства Российской Федерации от 05.03.2020 № 525-р; распоряжение Правительства Российской Федерации от 26.06.2020 № 1685-р; Указ Президента Российской Федерации от 7 мая 2018 г. № 204 «О национальных целях и стратегических задачах развития Российской Федерации на период до 2024 года»;  приказ Роскомнадзора от 31.07.2019 № 228 «Об утверждении технических условий установки технических средств противодействия угрозам, а также требований к сетям связи при использовании технических средств противодействия угрозам».</t>
  </si>
  <si>
    <t xml:space="preserve">АСБИ </t>
  </si>
  <si>
    <t xml:space="preserve">1. Установка ТСПУ на новых узлах связи </t>
  </si>
  <si>
    <t xml:space="preserve">2. Модернизация ТСПУ </t>
  </si>
  <si>
    <t xml:space="preserve">3. Поставка ПАК ТСПУ и оборудования ТСПУ </t>
  </si>
  <si>
    <t xml:space="preserve">4. Поставка ЗИП ТСПУ </t>
  </si>
  <si>
    <t xml:space="preserve">5. Поставка ПО ТСПУ </t>
  </si>
  <si>
    <t xml:space="preserve">6. Техническая поддержка </t>
  </si>
  <si>
    <t xml:space="preserve">4. </t>
  </si>
  <si>
    <t>Дополнительная численность (Приложение № 1)</t>
  </si>
  <si>
    <t>Возмещение расходов государственным гражданским служащим найма жилого помещения в период ротации.</t>
  </si>
  <si>
    <t>90011</t>
  </si>
  <si>
    <t>121</t>
  </si>
  <si>
    <t>129</t>
  </si>
  <si>
    <t>Приобретение нового сетевого оборудования взамен устаревшего в связи с обновленными критериями безопасности и постановкой новых задач в деятельности Роскомнадзора.                            (Приложение № 2)</t>
  </si>
  <si>
    <t>Федерального закона от 7 июля 2003 г. № 126-ФЗ «О связи»</t>
  </si>
  <si>
    <t xml:space="preserve">2021 в тыс. руб. </t>
  </si>
  <si>
    <t>Срок ротации (дата окончания)</t>
  </si>
  <si>
    <t>Предельная стоимость найма 1 кв.м. в соответствии с Приказом Минтруда России от 04.09.2020  г. № 468н (в руб.)</t>
  </si>
  <si>
    <t>Сумма в год</t>
  </si>
  <si>
    <t>из Оренбурга в Волгоград Батова с 13.07.2020</t>
  </si>
  <si>
    <t>ГГС + член семьи</t>
  </si>
  <si>
    <t>26 от 02.03.2020</t>
  </si>
  <si>
    <t xml:space="preserve">Создание, развитие и обеспечение функционирования Единой системы мониторинга радиочастотного спектра РФ </t>
  </si>
  <si>
    <t xml:space="preserve">Создание и обеспечение функционирования Единой  информационной системы учета оборота рекламы в информационно-телекоммуникационой сети "Интернет" </t>
  </si>
  <si>
    <t xml:space="preserve">Создание и обеспечение функционирования системы мониторига нарушений прав съебектов персональных данных </t>
  </si>
  <si>
    <t>Создание и обеспечение функционирования автоматизированных систем мониторинга средств массовых коммуникаций"</t>
  </si>
  <si>
    <t xml:space="preserve">Создание Единой ведомственной цифровой платформы РКН </t>
  </si>
  <si>
    <t xml:space="preserve">Создание резервного ЦОДа для ИС "ЦМУ ССОП". </t>
  </si>
  <si>
    <t>64560</t>
  </si>
  <si>
    <t>4</t>
  </si>
  <si>
    <t>1</t>
  </si>
  <si>
    <t>03</t>
  </si>
  <si>
    <t>90020</t>
  </si>
  <si>
    <t>D4</t>
  </si>
  <si>
    <t>60321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</si>
</sst>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3">
    <font>
      <sz val="11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6"/>
      <color theme="1"/>
      <name val="Times New Roman"/>
      <family val="2"/>
      <charset val="204"/>
    </font>
    <font>
      <sz val="20"/>
      <name val="Times New Roman"/>
      <family val="1"/>
      <charset val="204"/>
    </font>
    <font>
      <b/>
      <sz val="22"/>
      <color rgb="FFC00000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b/>
      <i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28"/>
      <color indexed="8"/>
      <name val="Times New Roman"/>
      <family val="1"/>
      <charset val="204"/>
    </font>
    <font>
      <b/>
      <sz val="36"/>
      <color rgb="FF0070C0"/>
      <name val="Times New Roman"/>
      <family val="1"/>
      <charset val="204"/>
    </font>
    <font>
      <sz val="25"/>
      <name val="Times New Roman"/>
      <family val="2"/>
      <charset val="204"/>
    </font>
    <font>
      <sz val="29"/>
      <color rgb="FF000000"/>
      <name val="Times New Roman"/>
      <family val="1"/>
      <charset val="204"/>
    </font>
    <font>
      <sz val="25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Arial Cyr"/>
      <charset val="204"/>
    </font>
    <font>
      <sz val="10"/>
      <color theme="1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color theme="1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New York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5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u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0"/>
      <color theme="1"/>
      <name val="Arial Cyr"/>
      <charset val="204"/>
    </font>
    <font>
      <b/>
      <u/>
      <sz val="10"/>
      <color theme="1"/>
      <name val="Arial Cyr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theme="1"/>
      <name val="Arial Cyr"/>
      <charset val="204"/>
    </font>
    <font>
      <sz val="7"/>
      <color theme="1"/>
      <name val="Arial Cyr"/>
      <charset val="204"/>
    </font>
    <font>
      <sz val="8"/>
      <color theme="1"/>
      <name val="Arial Cyr"/>
      <charset val="204"/>
    </font>
    <font>
      <sz val="12"/>
      <color theme="1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4"/>
      <color rgb="FFFF0000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7FB"/>
        <bgColor indexed="64"/>
      </patternFill>
    </fill>
    <fill>
      <patternFill patternType="solid">
        <fgColor rgb="FFEDFDE7"/>
        <bgColor rgb="FF000000"/>
      </patternFill>
    </fill>
    <fill>
      <patternFill patternType="solid">
        <fgColor rgb="FFEDFDE7"/>
        <bgColor indexed="64"/>
      </patternFill>
    </fill>
    <fill>
      <patternFill patternType="solid">
        <fgColor rgb="FFF8FDE7"/>
        <bgColor indexed="64"/>
      </patternFill>
    </fill>
    <fill>
      <patternFill patternType="solid">
        <fgColor rgb="FFF3FFF6"/>
        <bgColor indexed="64"/>
      </patternFill>
    </fill>
    <fill>
      <patternFill patternType="solid">
        <fgColor rgb="FFF7FFFF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4" fillId="0" borderId="0"/>
    <xf numFmtId="0" fontId="36" fillId="0" borderId="0"/>
  </cellStyleXfs>
  <cellXfs count="300">
    <xf numFmtId="0" fontId="0" fillId="0" borderId="0" xfId="0"/>
    <xf numFmtId="0" fontId="0" fillId="0" borderId="0" xfId="0" applyBorder="1"/>
    <xf numFmtId="0" fontId="0" fillId="3" borderId="0" xfId="0" applyFill="1" applyBorder="1"/>
    <xf numFmtId="0" fontId="30" fillId="0" borderId="3" xfId="0" applyFont="1" applyBorder="1" applyAlignment="1">
      <alignment vertical="center" wrapText="1"/>
    </xf>
    <xf numFmtId="0" fontId="27" fillId="2" borderId="3" xfId="1" applyNumberFormat="1" applyFont="1" applyFill="1" applyBorder="1" applyAlignment="1" applyProtection="1">
      <alignment horizontal="center" vertical="center" wrapText="1"/>
    </xf>
    <xf numFmtId="164" fontId="28" fillId="2" borderId="3" xfId="1" applyNumberFormat="1" applyFont="1" applyFill="1" applyBorder="1" applyAlignment="1" applyProtection="1">
      <alignment horizontal="center" vertical="center" wrapText="1"/>
    </xf>
    <xf numFmtId="3" fontId="27" fillId="2" borderId="3" xfId="1" applyNumberFormat="1" applyFont="1" applyFill="1" applyBorder="1" applyAlignment="1" applyProtection="1">
      <alignment horizontal="center" vertical="center" wrapText="1"/>
    </xf>
    <xf numFmtId="3" fontId="27" fillId="0" borderId="3" xfId="2" applyNumberFormat="1" applyFont="1" applyFill="1" applyBorder="1" applyAlignment="1" applyProtection="1">
      <alignment horizontal="center" vertical="center" wrapText="1"/>
    </xf>
    <xf numFmtId="164" fontId="27" fillId="0" borderId="3" xfId="2" applyNumberFormat="1" applyFont="1" applyFill="1" applyBorder="1" applyAlignment="1" applyProtection="1">
      <alignment horizontal="center" vertical="center" wrapText="1"/>
    </xf>
    <xf numFmtId="49" fontId="27" fillId="0" borderId="3" xfId="2" applyNumberFormat="1" applyFont="1" applyFill="1" applyBorder="1" applyAlignment="1" applyProtection="1">
      <alignment horizontal="center" vertical="center" wrapText="1"/>
    </xf>
    <xf numFmtId="3" fontId="27" fillId="0" borderId="3" xfId="2" applyNumberFormat="1" applyFont="1" applyFill="1" applyBorder="1" applyAlignment="1" applyProtection="1">
      <alignment vertical="center" wrapText="1"/>
    </xf>
    <xf numFmtId="164" fontId="27" fillId="0" borderId="3" xfId="2" applyNumberFormat="1" applyFont="1" applyFill="1" applyBorder="1" applyAlignment="1" applyProtection="1">
      <alignment vertical="center" wrapText="1"/>
    </xf>
    <xf numFmtId="164" fontId="28" fillId="6" borderId="3" xfId="2" applyNumberFormat="1" applyFont="1" applyFill="1" applyBorder="1" applyAlignment="1" applyProtection="1">
      <alignment vertical="center" wrapText="1"/>
    </xf>
    <xf numFmtId="0" fontId="9" fillId="3" borderId="0" xfId="0" applyFont="1" applyFill="1" applyBorder="1" applyAlignment="1">
      <alignment vertical="center" wrapText="1"/>
    </xf>
    <xf numFmtId="49" fontId="27" fillId="0" borderId="3" xfId="1" applyNumberFormat="1" applyFont="1" applyFill="1" applyBorder="1" applyAlignment="1" applyProtection="1">
      <alignment horizontal="center" vertical="center" wrapText="1"/>
    </xf>
    <xf numFmtId="0" fontId="30" fillId="0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27" fillId="0" borderId="0" xfId="1" applyNumberFormat="1" applyFont="1" applyFill="1" applyBorder="1" applyAlignment="1" applyProtection="1">
      <alignment horizontal="center" vertical="center" wrapText="1"/>
    </xf>
    <xf numFmtId="164" fontId="27" fillId="0" borderId="0" xfId="2" applyNumberFormat="1" applyFont="1" applyFill="1" applyBorder="1" applyAlignment="1" applyProtection="1">
      <alignment vertical="center" wrapText="1"/>
    </xf>
    <xf numFmtId="164" fontId="28" fillId="0" borderId="0" xfId="2" applyNumberFormat="1" applyFont="1" applyFill="1" applyBorder="1" applyAlignment="1" applyProtection="1">
      <alignment vertical="center" wrapText="1"/>
    </xf>
    <xf numFmtId="0" fontId="30" fillId="0" borderId="0" xfId="0" applyFont="1" applyFill="1" applyBorder="1" applyAlignment="1">
      <alignment vertical="center" wrapText="1"/>
    </xf>
    <xf numFmtId="3" fontId="27" fillId="0" borderId="0" xfId="1" applyNumberFormat="1" applyFont="1" applyFill="1" applyBorder="1" applyAlignment="1" applyProtection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7" fillId="0" borderId="0" xfId="1" applyNumberFormat="1" applyFont="1" applyFill="1" applyBorder="1" applyAlignment="1" applyProtection="1">
      <alignment horizontal="center" vertical="center" wrapText="1"/>
    </xf>
    <xf numFmtId="3" fontId="27" fillId="0" borderId="0" xfId="2" applyNumberFormat="1" applyFont="1" applyFill="1" applyBorder="1" applyAlignment="1" applyProtection="1">
      <alignment vertical="center" wrapText="1"/>
    </xf>
    <xf numFmtId="0" fontId="23" fillId="0" borderId="0" xfId="0" applyFont="1" applyFill="1" applyBorder="1"/>
    <xf numFmtId="3" fontId="23" fillId="0" borderId="0" xfId="0" applyNumberFormat="1" applyFont="1" applyFill="1" applyBorder="1" applyAlignment="1">
      <alignment vertical="center"/>
    </xf>
    <xf numFmtId="164" fontId="27" fillId="3" borderId="0" xfId="2" applyNumberFormat="1" applyFont="1" applyFill="1" applyBorder="1" applyAlignment="1" applyProtection="1">
      <alignment vertical="center" wrapText="1"/>
    </xf>
    <xf numFmtId="164" fontId="35" fillId="0" borderId="3" xfId="2" applyNumberFormat="1" applyFont="1" applyFill="1" applyBorder="1" applyAlignment="1" applyProtection="1">
      <alignment vertical="center" wrapText="1"/>
    </xf>
    <xf numFmtId="164" fontId="35" fillId="11" borderId="3" xfId="2" applyNumberFormat="1" applyFont="1" applyFill="1" applyBorder="1" applyAlignment="1" applyProtection="1">
      <alignment vertical="center" wrapText="1"/>
    </xf>
    <xf numFmtId="0" fontId="0" fillId="0" borderId="3" xfId="0" applyBorder="1"/>
    <xf numFmtId="4" fontId="0" fillId="0" borderId="0" xfId="0" applyNumberFormat="1"/>
    <xf numFmtId="0" fontId="37" fillId="0" borderId="3" xfId="0" applyFont="1" applyBorder="1" applyAlignment="1">
      <alignment vertical="center" wrapText="1"/>
    </xf>
    <xf numFmtId="0" fontId="37" fillId="12" borderId="3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43" fillId="0" borderId="3" xfId="0" applyFont="1" applyFill="1" applyBorder="1" applyAlignment="1">
      <alignment vertical="center"/>
    </xf>
    <xf numFmtId="0" fontId="43" fillId="0" borderId="3" xfId="0" applyFont="1" applyFill="1" applyBorder="1" applyAlignment="1">
      <alignment horizontal="center" vertical="center"/>
    </xf>
    <xf numFmtId="0" fontId="43" fillId="3" borderId="3" xfId="0" applyFont="1" applyFill="1" applyBorder="1" applyAlignment="1">
      <alignment horizontal="center" vertical="center"/>
    </xf>
    <xf numFmtId="0" fontId="43" fillId="3" borderId="3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wrapText="1"/>
    </xf>
    <xf numFmtId="0" fontId="44" fillId="0" borderId="4" xfId="0" applyFont="1" applyFill="1" applyBorder="1" applyAlignment="1">
      <alignment wrapText="1"/>
    </xf>
    <xf numFmtId="0" fontId="39" fillId="0" borderId="3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4" fontId="39" fillId="0" borderId="3" xfId="0" applyNumberFormat="1" applyFont="1" applyBorder="1" applyAlignment="1">
      <alignment horizontal="center" vertical="center"/>
    </xf>
    <xf numFmtId="0" fontId="39" fillId="0" borderId="3" xfId="0" applyFont="1" applyBorder="1" applyAlignment="1">
      <alignment horizontal="left" vertical="top" wrapText="1"/>
    </xf>
    <xf numFmtId="4" fontId="5" fillId="0" borderId="3" xfId="0" applyNumberFormat="1" applyFont="1" applyBorder="1" applyAlignment="1">
      <alignment horizontal="center" vertical="center"/>
    </xf>
    <xf numFmtId="164" fontId="41" fillId="0" borderId="3" xfId="2" applyNumberFormat="1" applyFont="1" applyFill="1" applyBorder="1" applyAlignment="1" applyProtection="1">
      <alignment horizontal="center" vertical="center" wrapText="1"/>
    </xf>
    <xf numFmtId="164" fontId="45" fillId="0" borderId="3" xfId="2" applyNumberFormat="1" applyFont="1" applyFill="1" applyBorder="1" applyAlignment="1" applyProtection="1">
      <alignment horizontal="center" vertical="center" wrapText="1"/>
    </xf>
    <xf numFmtId="0" fontId="24" fillId="6" borderId="3" xfId="0" applyFont="1" applyFill="1" applyBorder="1"/>
    <xf numFmtId="164" fontId="46" fillId="6" borderId="3" xfId="0" applyNumberFormat="1" applyFont="1" applyFill="1" applyBorder="1" applyAlignment="1">
      <alignment horizontal="center" vertical="center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28" fillId="2" borderId="3" xfId="1" applyNumberFormat="1" applyFont="1" applyFill="1" applyBorder="1" applyAlignment="1" applyProtection="1">
      <alignment horizontal="justify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left" vertical="center" wrapText="1"/>
    </xf>
    <xf numFmtId="3" fontId="27" fillId="2" borderId="4" xfId="1" applyNumberFormat="1" applyFont="1" applyFill="1" applyBorder="1" applyAlignment="1" applyProtection="1">
      <alignment horizontal="center" vertical="center" wrapText="1"/>
    </xf>
    <xf numFmtId="49" fontId="27" fillId="2" borderId="8" xfId="1" applyNumberFormat="1" applyFont="1" applyFill="1" applyBorder="1" applyAlignment="1" applyProtection="1">
      <alignment horizontal="center" vertical="center" wrapText="1"/>
    </xf>
    <xf numFmtId="49" fontId="27" fillId="2" borderId="3" xfId="1" applyNumberFormat="1" applyFont="1" applyFill="1" applyBorder="1" applyAlignment="1" applyProtection="1">
      <alignment horizontal="center" vertical="center" wrapText="1"/>
    </xf>
    <xf numFmtId="164" fontId="48" fillId="6" borderId="3" xfId="2" applyNumberFormat="1" applyFont="1" applyFill="1" applyBorder="1" applyAlignment="1" applyProtection="1">
      <alignment vertical="center" wrapText="1"/>
    </xf>
    <xf numFmtId="0" fontId="50" fillId="3" borderId="0" xfId="0" applyFont="1" applyFill="1" applyBorder="1" applyAlignment="1">
      <alignment horizontal="left" vertical="center" wrapText="1"/>
    </xf>
    <xf numFmtId="0" fontId="38" fillId="0" borderId="0" xfId="0" applyFont="1"/>
    <xf numFmtId="0" fontId="38" fillId="3" borderId="0" xfId="0" applyFont="1" applyFill="1" applyBorder="1"/>
    <xf numFmtId="0" fontId="5" fillId="0" borderId="0" xfId="0" applyFont="1"/>
    <xf numFmtId="3" fontId="0" fillId="0" borderId="0" xfId="0" applyNumberFormat="1"/>
    <xf numFmtId="0" fontId="0" fillId="0" borderId="20" xfId="0" applyBorder="1"/>
    <xf numFmtId="0" fontId="23" fillId="3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28" fillId="8" borderId="3" xfId="0" applyNumberFormat="1" applyFont="1" applyFill="1" applyBorder="1" applyAlignment="1" applyProtection="1">
      <alignment horizontal="center" vertical="center" wrapText="1"/>
    </xf>
    <xf numFmtId="0" fontId="28" fillId="2" borderId="3" xfId="0" applyNumberFormat="1" applyFont="1" applyFill="1" applyBorder="1" applyAlignment="1" applyProtection="1">
      <alignment horizontal="center" vertical="center" wrapText="1"/>
    </xf>
    <xf numFmtId="164" fontId="27" fillId="0" borderId="9" xfId="2" applyNumberFormat="1" applyFont="1" applyFill="1" applyBorder="1" applyAlignment="1" applyProtection="1">
      <alignment horizontal="center" vertical="center" wrapText="1"/>
    </xf>
    <xf numFmtId="164" fontId="27" fillId="0" borderId="10" xfId="2" applyNumberFormat="1" applyFont="1" applyFill="1" applyBorder="1" applyAlignment="1" applyProtection="1">
      <alignment horizontal="center" vertical="center" wrapText="1"/>
    </xf>
    <xf numFmtId="164" fontId="27" fillId="0" borderId="11" xfId="2" applyNumberFormat="1" applyFont="1" applyFill="1" applyBorder="1" applyAlignment="1" applyProtection="1">
      <alignment horizontal="center" vertical="center" wrapText="1"/>
    </xf>
    <xf numFmtId="164" fontId="28" fillId="13" borderId="3" xfId="2" applyNumberFormat="1" applyFont="1" applyFill="1" applyBorder="1" applyAlignment="1" applyProtection="1">
      <alignment vertical="center" wrapText="1"/>
    </xf>
    <xf numFmtId="0" fontId="0" fillId="14" borderId="9" xfId="0" applyFill="1" applyBorder="1" applyAlignment="1">
      <alignment horizontal="center" vertical="center"/>
    </xf>
    <xf numFmtId="0" fontId="51" fillId="14" borderId="9" xfId="0" applyFont="1" applyFill="1" applyBorder="1" applyAlignment="1">
      <alignment wrapText="1"/>
    </xf>
    <xf numFmtId="0" fontId="2" fillId="14" borderId="9" xfId="0" applyFont="1" applyFill="1" applyBorder="1" applyAlignment="1">
      <alignment horizontal="center" vertical="center" wrapText="1"/>
    </xf>
    <xf numFmtId="0" fontId="0" fillId="14" borderId="9" xfId="0" applyFill="1" applyBorder="1"/>
    <xf numFmtId="0" fontId="54" fillId="14" borderId="9" xfId="0" applyFont="1" applyFill="1" applyBorder="1" applyAlignment="1">
      <alignment horizontal="center" vertical="center"/>
    </xf>
    <xf numFmtId="0" fontId="31" fillId="14" borderId="9" xfId="3" applyNumberFormat="1" applyFont="1" applyFill="1" applyBorder="1" applyAlignment="1">
      <alignment horizontal="center" vertical="center" wrapText="1"/>
    </xf>
    <xf numFmtId="0" fontId="55" fillId="14" borderId="9" xfId="0" applyFont="1" applyFill="1" applyBorder="1" applyAlignment="1">
      <alignment horizontal="center" vertical="center"/>
    </xf>
    <xf numFmtId="3" fontId="55" fillId="14" borderId="9" xfId="0" applyNumberFormat="1" applyFont="1" applyFill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32" fillId="0" borderId="3" xfId="3" applyNumberFormat="1" applyFont="1" applyFill="1" applyBorder="1" applyAlignment="1">
      <alignment horizontal="left" vertical="center" wrapText="1"/>
    </xf>
    <xf numFmtId="4" fontId="58" fillId="0" borderId="3" xfId="0" applyNumberFormat="1" applyFont="1" applyBorder="1" applyAlignment="1">
      <alignment vertical="center" wrapText="1"/>
    </xf>
    <xf numFmtId="3" fontId="0" fillId="14" borderId="3" xfId="0" applyNumberFormat="1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58" fillId="0" borderId="3" xfId="0" applyFont="1" applyBorder="1" applyAlignment="1">
      <alignment vertical="center" wrapText="1"/>
    </xf>
    <xf numFmtId="0" fontId="52" fillId="0" borderId="4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/>
    </xf>
    <xf numFmtId="0" fontId="52" fillId="0" borderId="3" xfId="0" applyFont="1" applyFill="1" applyBorder="1" applyAlignment="1">
      <alignment horizontal="center" vertical="center" wrapText="1"/>
    </xf>
    <xf numFmtId="0" fontId="29" fillId="15" borderId="3" xfId="0" applyFont="1" applyFill="1" applyBorder="1" applyAlignment="1">
      <alignment horizontal="center" vertical="center" wrapText="1"/>
    </xf>
    <xf numFmtId="0" fontId="23" fillId="17" borderId="3" xfId="0" applyFont="1" applyFill="1" applyBorder="1" applyAlignment="1">
      <alignment horizontal="center" vertical="center" wrapText="1"/>
    </xf>
    <xf numFmtId="4" fontId="30" fillId="0" borderId="3" xfId="0" applyNumberFormat="1" applyFont="1" applyBorder="1" applyAlignment="1">
      <alignment vertical="center" wrapText="1"/>
    </xf>
    <xf numFmtId="164" fontId="48" fillId="13" borderId="3" xfId="2" applyNumberFormat="1" applyFont="1" applyFill="1" applyBorder="1" applyAlignment="1" applyProtection="1">
      <alignment vertical="center" wrapText="1"/>
    </xf>
    <xf numFmtId="0" fontId="51" fillId="18" borderId="3" xfId="0" applyFont="1" applyFill="1" applyBorder="1" applyAlignment="1">
      <alignment vertical="center" wrapText="1"/>
    </xf>
    <xf numFmtId="0" fontId="0" fillId="18" borderId="3" xfId="0" applyFont="1" applyFill="1" applyBorder="1" applyAlignment="1">
      <alignment horizontal="center" vertical="center" wrapText="1"/>
    </xf>
    <xf numFmtId="0" fontId="0" fillId="18" borderId="3" xfId="0" applyFill="1" applyBorder="1"/>
    <xf numFmtId="0" fontId="54" fillId="18" borderId="3" xfId="0" applyFont="1" applyFill="1" applyBorder="1" applyAlignment="1">
      <alignment horizontal="center" vertical="center"/>
    </xf>
    <xf numFmtId="0" fontId="31" fillId="18" borderId="3" xfId="3" applyNumberFormat="1" applyFont="1" applyFill="1" applyBorder="1" applyAlignment="1">
      <alignment horizontal="center" vertical="center" wrapText="1"/>
    </xf>
    <xf numFmtId="0" fontId="55" fillId="18" borderId="3" xfId="0" applyFont="1" applyFill="1" applyBorder="1" applyAlignment="1">
      <alignment horizontal="center" vertical="center"/>
    </xf>
    <xf numFmtId="3" fontId="55" fillId="18" borderId="3" xfId="0" applyNumberFormat="1" applyFont="1" applyFill="1" applyBorder="1" applyAlignment="1">
      <alignment horizontal="center" vertical="center"/>
    </xf>
    <xf numFmtId="0" fontId="62" fillId="0" borderId="3" xfId="0" applyFont="1" applyBorder="1" applyAlignment="1">
      <alignment horizontal="center" vertical="center" wrapText="1"/>
    </xf>
    <xf numFmtId="0" fontId="26" fillId="0" borderId="3" xfId="0" applyFont="1" applyBorder="1"/>
    <xf numFmtId="0" fontId="63" fillId="0" borderId="3" xfId="0" applyFont="1" applyBorder="1" applyAlignment="1">
      <alignment horizontal="center" vertical="center"/>
    </xf>
    <xf numFmtId="0" fontId="32" fillId="0" borderId="8" xfId="3" applyNumberFormat="1" applyFont="1" applyFill="1" applyBorder="1" applyAlignment="1">
      <alignment horizontal="center" vertical="center" wrapText="1"/>
    </xf>
    <xf numFmtId="3" fontId="0" fillId="18" borderId="3" xfId="0" applyNumberFormat="1" applyFill="1" applyBorder="1" applyAlignment="1">
      <alignment horizontal="center" vertical="center"/>
    </xf>
    <xf numFmtId="0" fontId="42" fillId="0" borderId="0" xfId="0" applyFont="1" applyBorder="1"/>
    <xf numFmtId="0" fontId="26" fillId="0" borderId="0" xfId="0" applyFont="1"/>
    <xf numFmtId="3" fontId="0" fillId="0" borderId="0" xfId="0" applyNumberFormat="1" applyAlignment="1">
      <alignment horizontal="center"/>
    </xf>
    <xf numFmtId="0" fontId="52" fillId="0" borderId="4" xfId="0" applyFont="1" applyFill="1" applyBorder="1" applyAlignment="1">
      <alignment vertical="center"/>
    </xf>
    <xf numFmtId="0" fontId="52" fillId="0" borderId="7" xfId="0" applyFont="1" applyFill="1" applyBorder="1" applyAlignment="1">
      <alignment vertical="center"/>
    </xf>
    <xf numFmtId="0" fontId="5" fillId="18" borderId="3" xfId="0" applyFont="1" applyFill="1" applyBorder="1" applyAlignment="1">
      <alignment horizontal="center" vertical="center"/>
    </xf>
    <xf numFmtId="0" fontId="51" fillId="19" borderId="3" xfId="0" applyFont="1" applyFill="1" applyBorder="1" applyAlignment="1">
      <alignment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0" fillId="19" borderId="3" xfId="0" applyFill="1" applyBorder="1"/>
    <xf numFmtId="0" fontId="54" fillId="19" borderId="3" xfId="0" applyFont="1" applyFill="1" applyBorder="1" applyAlignment="1">
      <alignment horizontal="center" vertical="center"/>
    </xf>
    <xf numFmtId="0" fontId="31" fillId="19" borderId="3" xfId="3" applyNumberFormat="1" applyFont="1" applyFill="1" applyBorder="1" applyAlignment="1">
      <alignment horizontal="center" vertical="center" wrapText="1"/>
    </xf>
    <xf numFmtId="0" fontId="55" fillId="19" borderId="3" xfId="0" applyFont="1" applyFill="1" applyBorder="1" applyAlignment="1">
      <alignment horizontal="center" vertical="center"/>
    </xf>
    <xf numFmtId="3" fontId="25" fillId="19" borderId="3" xfId="0" applyNumberFormat="1" applyFont="1" applyFill="1" applyBorder="1" applyAlignment="1">
      <alignment horizontal="center" vertical="center"/>
    </xf>
    <xf numFmtId="0" fontId="32" fillId="0" borderId="3" xfId="3" applyNumberFormat="1" applyFont="1" applyFill="1" applyBorder="1" applyAlignment="1">
      <alignment vertical="center" wrapText="1"/>
    </xf>
    <xf numFmtId="0" fontId="31" fillId="0" borderId="3" xfId="3" applyNumberFormat="1" applyFont="1" applyFill="1" applyBorder="1" applyAlignment="1">
      <alignment vertical="center" wrapText="1"/>
    </xf>
    <xf numFmtId="3" fontId="26" fillId="19" borderId="3" xfId="0" applyNumberFormat="1" applyFont="1" applyFill="1" applyBorder="1" applyAlignment="1">
      <alignment horizontal="center" vertical="center"/>
    </xf>
    <xf numFmtId="3" fontId="26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3" xfId="0" applyFont="1" applyBorder="1" applyAlignment="1">
      <alignment vertical="center" wrapText="1"/>
    </xf>
    <xf numFmtId="0" fontId="57" fillId="19" borderId="3" xfId="0" applyFont="1" applyFill="1" applyBorder="1" applyAlignment="1">
      <alignment horizontal="center" vertical="center"/>
    </xf>
    <xf numFmtId="0" fontId="25" fillId="19" borderId="3" xfId="0" applyFont="1" applyFill="1" applyBorder="1" applyAlignment="1">
      <alignment wrapText="1"/>
    </xf>
    <xf numFmtId="0" fontId="25" fillId="19" borderId="3" xfId="0" applyFont="1" applyFill="1" applyBorder="1"/>
    <xf numFmtId="0" fontId="55" fillId="19" borderId="3" xfId="0" applyFont="1" applyFill="1" applyBorder="1"/>
    <xf numFmtId="0" fontId="57" fillId="0" borderId="9" xfId="0" applyFont="1" applyBorder="1" applyAlignment="1">
      <alignment horizontal="center" vertical="center"/>
    </xf>
    <xf numFmtId="0" fontId="40" fillId="0" borderId="3" xfId="0" applyFont="1" applyBorder="1" applyAlignment="1">
      <alignment wrapText="1"/>
    </xf>
    <xf numFmtId="0" fontId="26" fillId="0" borderId="3" xfId="0" applyFont="1" applyBorder="1" applyAlignment="1">
      <alignment vertical="top" wrapText="1"/>
    </xf>
    <xf numFmtId="3" fontId="0" fillId="0" borderId="3" xfId="0" applyNumberFormat="1" applyBorder="1"/>
    <xf numFmtId="0" fontId="26" fillId="0" borderId="3" xfId="0" applyFont="1" applyBorder="1" applyAlignment="1">
      <alignment wrapText="1"/>
    </xf>
    <xf numFmtId="0" fontId="26" fillId="19" borderId="3" xfId="0" applyFont="1" applyFill="1" applyBorder="1" applyAlignment="1">
      <alignment horizontal="left" vertical="center" wrapText="1"/>
    </xf>
    <xf numFmtId="4" fontId="26" fillId="0" borderId="3" xfId="0" applyNumberFormat="1" applyFont="1" applyBorder="1" applyAlignment="1">
      <alignment horizontal="center" vertical="center"/>
    </xf>
    <xf numFmtId="4" fontId="26" fillId="0" borderId="3" xfId="0" applyNumberFormat="1" applyFont="1" applyBorder="1" applyAlignment="1">
      <alignment horizontal="center"/>
    </xf>
    <xf numFmtId="0" fontId="68" fillId="0" borderId="11" xfId="0" applyFont="1" applyBorder="1" applyAlignment="1">
      <alignment vertical="center" wrapText="1"/>
    </xf>
    <xf numFmtId="0" fontId="5" fillId="19" borderId="3" xfId="0" applyFont="1" applyFill="1" applyBorder="1" applyAlignment="1">
      <alignment horizontal="center" vertical="center"/>
    </xf>
    <xf numFmtId="0" fontId="52" fillId="0" borderId="8" xfId="0" applyFont="1" applyFill="1" applyBorder="1" applyAlignment="1">
      <alignment horizontal="center" vertical="center" wrapText="1"/>
    </xf>
    <xf numFmtId="164" fontId="27" fillId="0" borderId="9" xfId="2" applyNumberFormat="1" applyFont="1" applyFill="1" applyBorder="1" applyAlignment="1" applyProtection="1">
      <alignment vertical="center" wrapText="1"/>
    </xf>
    <xf numFmtId="164" fontId="27" fillId="0" borderId="10" xfId="2" applyNumberFormat="1" applyFont="1" applyFill="1" applyBorder="1" applyAlignment="1" applyProtection="1">
      <alignment vertical="center" wrapText="1"/>
    </xf>
    <xf numFmtId="3" fontId="27" fillId="0" borderId="8" xfId="2" applyNumberFormat="1" applyFont="1" applyFill="1" applyBorder="1" applyAlignment="1" applyProtection="1">
      <alignment horizontal="center" vertical="center" wrapText="1"/>
    </xf>
    <xf numFmtId="49" fontId="27" fillId="0" borderId="3" xfId="2" applyNumberFormat="1" applyFont="1" applyFill="1" applyBorder="1" applyAlignment="1" applyProtection="1">
      <alignment horizontal="right" vertical="center" wrapText="1"/>
    </xf>
    <xf numFmtId="0" fontId="23" fillId="17" borderId="11" xfId="0" applyFont="1" applyFill="1" applyBorder="1" applyAlignment="1">
      <alignment horizontal="center" vertical="center" wrapText="1"/>
    </xf>
    <xf numFmtId="164" fontId="49" fillId="6" borderId="3" xfId="2" applyNumberFormat="1" applyFont="1" applyFill="1" applyBorder="1" applyAlignment="1" applyProtection="1">
      <alignment vertical="center" wrapText="1"/>
    </xf>
    <xf numFmtId="164" fontId="48" fillId="6" borderId="9" xfId="2" applyNumberFormat="1" applyFont="1" applyFill="1" applyBorder="1" applyAlignment="1" applyProtection="1">
      <alignment vertical="center" wrapText="1"/>
    </xf>
    <xf numFmtId="164" fontId="49" fillId="6" borderId="9" xfId="2" applyNumberFormat="1" applyFont="1" applyFill="1" applyBorder="1" applyAlignment="1" applyProtection="1">
      <alignment vertical="center" wrapText="1"/>
    </xf>
    <xf numFmtId="164" fontId="48" fillId="6" borderId="11" xfId="2" applyNumberFormat="1" applyFont="1" applyFill="1" applyBorder="1" applyAlignment="1" applyProtection="1">
      <alignment vertical="center" wrapText="1"/>
    </xf>
    <xf numFmtId="164" fontId="70" fillId="13" borderId="3" xfId="2" applyNumberFormat="1" applyFont="1" applyFill="1" applyBorder="1" applyAlignment="1" applyProtection="1">
      <alignment vertical="center" wrapText="1"/>
    </xf>
    <xf numFmtId="164" fontId="70" fillId="13" borderId="9" xfId="2" applyNumberFormat="1" applyFont="1" applyFill="1" applyBorder="1" applyAlignment="1" applyProtection="1">
      <alignment vertical="center" wrapText="1"/>
    </xf>
    <xf numFmtId="164" fontId="34" fillId="13" borderId="3" xfId="2" applyNumberFormat="1" applyFont="1" applyFill="1" applyBorder="1" applyAlignment="1" applyProtection="1">
      <alignment vertical="center" wrapText="1"/>
    </xf>
    <xf numFmtId="164" fontId="34" fillId="13" borderId="9" xfId="2" applyNumberFormat="1" applyFont="1" applyFill="1" applyBorder="1" applyAlignment="1" applyProtection="1">
      <alignment vertical="center" wrapText="1"/>
    </xf>
    <xf numFmtId="0" fontId="34" fillId="16" borderId="13" xfId="0" applyFont="1" applyFill="1" applyBorder="1" applyAlignment="1">
      <alignment horizontal="center" vertical="center" wrapText="1"/>
    </xf>
    <xf numFmtId="0" fontId="34" fillId="16" borderId="3" xfId="0" applyFont="1" applyFill="1" applyBorder="1" applyAlignment="1">
      <alignment horizontal="center" vertical="center" wrapText="1"/>
    </xf>
    <xf numFmtId="0" fontId="34" fillId="16" borderId="9" xfId="0" applyFont="1" applyFill="1" applyBorder="1" applyAlignment="1">
      <alignment horizontal="center" vertical="center" wrapText="1"/>
    </xf>
    <xf numFmtId="0" fontId="34" fillId="16" borderId="1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6" borderId="0" xfId="0" applyFont="1" applyFill="1"/>
    <xf numFmtId="0" fontId="20" fillId="0" borderId="2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0" fontId="71" fillId="6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14" fontId="30" fillId="0" borderId="20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/>
    </xf>
    <xf numFmtId="4" fontId="30" fillId="6" borderId="20" xfId="0" applyNumberFormat="1" applyFont="1" applyFill="1" applyBorder="1" applyAlignment="1">
      <alignment horizontal="center" vertical="center"/>
    </xf>
    <xf numFmtId="4" fontId="30" fillId="0" borderId="20" xfId="0" applyNumberFormat="1" applyFont="1" applyFill="1" applyBorder="1" applyAlignment="1">
      <alignment horizontal="center" vertical="center"/>
    </xf>
    <xf numFmtId="3" fontId="30" fillId="0" borderId="20" xfId="0" applyNumberFormat="1" applyFont="1" applyFill="1" applyBorder="1" applyAlignment="1">
      <alignment horizontal="center" vertical="center"/>
    </xf>
    <xf numFmtId="4" fontId="30" fillId="5" borderId="20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3" fontId="22" fillId="0" borderId="20" xfId="0" applyNumberFormat="1" applyFont="1" applyFill="1" applyBorder="1" applyAlignment="1">
      <alignment horizontal="center" vertical="center"/>
    </xf>
    <xf numFmtId="4" fontId="22" fillId="0" borderId="20" xfId="0" applyNumberFormat="1" applyFont="1" applyFill="1" applyBorder="1" applyAlignment="1">
      <alignment horizontal="center" vertical="center"/>
    </xf>
    <xf numFmtId="4" fontId="22" fillId="6" borderId="20" xfId="0" applyNumberFormat="1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3" fontId="23" fillId="2" borderId="10" xfId="1" applyNumberFormat="1" applyFont="1" applyFill="1" applyBorder="1" applyAlignment="1" applyProtection="1">
      <alignment horizontal="center" vertical="center" wrapText="1"/>
    </xf>
    <xf numFmtId="164" fontId="27" fillId="0" borderId="10" xfId="2" applyNumberFormat="1" applyFont="1" applyFill="1" applyBorder="1" applyAlignment="1" applyProtection="1">
      <alignment horizontal="center" vertical="center" wrapText="1"/>
    </xf>
    <xf numFmtId="164" fontId="72" fillId="6" borderId="3" xfId="2" applyNumberFormat="1" applyFont="1" applyFill="1" applyBorder="1" applyAlignment="1" applyProtection="1">
      <alignment vertical="center" wrapText="1"/>
    </xf>
    <xf numFmtId="164" fontId="70" fillId="0" borderId="10" xfId="2" applyNumberFormat="1" applyFont="1" applyFill="1" applyBorder="1" applyAlignment="1" applyProtection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164" fontId="27" fillId="13" borderId="3" xfId="2" applyNumberFormat="1" applyFont="1" applyFill="1" applyBorder="1" applyAlignment="1" applyProtection="1">
      <alignment vertical="center" wrapText="1"/>
    </xf>
    <xf numFmtId="164" fontId="27" fillId="6" borderId="3" xfId="2" applyNumberFormat="1" applyFont="1" applyFill="1" applyBorder="1" applyAlignment="1" applyProtection="1">
      <alignment vertical="center" wrapText="1"/>
    </xf>
    <xf numFmtId="0" fontId="23" fillId="16" borderId="0" xfId="0" applyFont="1" applyFill="1" applyAlignment="1">
      <alignment horizontal="center" vertical="center" wrapText="1"/>
    </xf>
    <xf numFmtId="164" fontId="23" fillId="13" borderId="3" xfId="2" applyNumberFormat="1" applyFont="1" applyFill="1" applyBorder="1" applyAlignment="1" applyProtection="1">
      <alignment vertical="center" wrapText="1"/>
    </xf>
    <xf numFmtId="164" fontId="35" fillId="0" borderId="4" xfId="2" applyNumberFormat="1" applyFont="1" applyFill="1" applyBorder="1" applyAlignment="1" applyProtection="1">
      <alignment horizontal="center" vertical="center" wrapText="1"/>
    </xf>
    <xf numFmtId="164" fontId="35" fillId="0" borderId="8" xfId="2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horizontal="right" vertical="top" wrapText="1"/>
    </xf>
    <xf numFmtId="0" fontId="11" fillId="2" borderId="0" xfId="0" applyNumberFormat="1" applyFont="1" applyFill="1" applyBorder="1" applyAlignment="1" applyProtection="1">
      <alignment horizontal="center" vertical="top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Border="1" applyAlignment="1" applyProtection="1">
      <alignment horizontal="right" vertical="center" wrapText="1"/>
    </xf>
    <xf numFmtId="0" fontId="28" fillId="2" borderId="3" xfId="0" applyNumberFormat="1" applyFont="1" applyFill="1" applyBorder="1" applyAlignment="1" applyProtection="1">
      <alignment horizontal="center" vertical="center" wrapText="1"/>
    </xf>
    <xf numFmtId="0" fontId="28" fillId="9" borderId="3" xfId="0" applyNumberFormat="1" applyFont="1" applyFill="1" applyBorder="1" applyAlignment="1" applyProtection="1">
      <alignment horizontal="center" vertical="center" wrapText="1"/>
    </xf>
    <xf numFmtId="0" fontId="28" fillId="7" borderId="3" xfId="0" applyNumberFormat="1" applyFont="1" applyFill="1" applyBorder="1" applyAlignment="1" applyProtection="1">
      <alignment horizontal="center" vertical="center" wrapText="1"/>
    </xf>
    <xf numFmtId="0" fontId="28" fillId="10" borderId="3" xfId="0" applyNumberFormat="1" applyFont="1" applyFill="1" applyBorder="1" applyAlignment="1" applyProtection="1">
      <alignment horizontal="center" vertical="center" wrapText="1"/>
    </xf>
    <xf numFmtId="0" fontId="10" fillId="2" borderId="5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28" fillId="0" borderId="20" xfId="0" applyNumberFormat="1" applyFont="1" applyFill="1" applyBorder="1" applyAlignment="1" applyProtection="1">
      <alignment horizontal="center" vertical="center" wrapText="1"/>
    </xf>
    <xf numFmtId="0" fontId="10" fillId="2" borderId="6" xfId="0" applyNumberFormat="1" applyFont="1" applyFill="1" applyBorder="1" applyAlignment="1" applyProtection="1">
      <alignment horizontal="center" vertical="center" wrapText="1"/>
    </xf>
    <xf numFmtId="0" fontId="28" fillId="2" borderId="3" xfId="0" applyFont="1" applyFill="1" applyBorder="1" applyAlignment="1" applyProtection="1">
      <alignment horizontal="center" vertical="center" wrapText="1"/>
    </xf>
    <xf numFmtId="0" fontId="28" fillId="2" borderId="3" xfId="1" applyNumberFormat="1" applyFont="1" applyFill="1" applyBorder="1" applyAlignment="1" applyProtection="1">
      <alignment horizontal="justify" vertical="center" wrapText="1"/>
    </xf>
    <xf numFmtId="0" fontId="28" fillId="2" borderId="3" xfId="1" applyNumberFormat="1" applyFont="1" applyFill="1" applyBorder="1" applyAlignment="1" applyProtection="1">
      <alignment horizontal="center" vertical="center" wrapText="1"/>
    </xf>
    <xf numFmtId="0" fontId="14" fillId="2" borderId="6" xfId="1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wrapText="1"/>
    </xf>
    <xf numFmtId="0" fontId="16" fillId="3" borderId="2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164" fontId="27" fillId="0" borderId="9" xfId="2" applyNumberFormat="1" applyFont="1" applyFill="1" applyBorder="1" applyAlignment="1" applyProtection="1">
      <alignment horizontal="center" vertical="center" wrapText="1"/>
    </xf>
    <xf numFmtId="164" fontId="27" fillId="0" borderId="10" xfId="2" applyNumberFormat="1" applyFont="1" applyFill="1" applyBorder="1" applyAlignment="1" applyProtection="1">
      <alignment horizontal="center" vertical="center" wrapText="1"/>
    </xf>
    <xf numFmtId="0" fontId="29" fillId="15" borderId="9" xfId="0" applyFont="1" applyFill="1" applyBorder="1" applyAlignment="1">
      <alignment horizontal="center" vertical="center" wrapText="1"/>
    </xf>
    <xf numFmtId="0" fontId="29" fillId="15" borderId="11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3" fontId="27" fillId="2" borderId="9" xfId="1" applyNumberFormat="1" applyFont="1" applyFill="1" applyBorder="1" applyAlignment="1" applyProtection="1">
      <alignment horizontal="center" vertical="center" wrapText="1"/>
    </xf>
    <xf numFmtId="3" fontId="27" fillId="2" borderId="11" xfId="1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4" fontId="27" fillId="0" borderId="20" xfId="2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center" vertical="center" wrapText="1"/>
    </xf>
    <xf numFmtId="3" fontId="35" fillId="0" borderId="3" xfId="1" applyNumberFormat="1" applyFont="1" applyFill="1" applyBorder="1" applyAlignment="1" applyProtection="1">
      <alignment horizontal="center" vertical="center" wrapText="1"/>
    </xf>
    <xf numFmtId="3" fontId="23" fillId="2" borderId="9" xfId="1" applyNumberFormat="1" applyFont="1" applyFill="1" applyBorder="1" applyAlignment="1" applyProtection="1">
      <alignment horizontal="center" vertical="center" wrapText="1"/>
    </xf>
    <xf numFmtId="3" fontId="23" fillId="2" borderId="10" xfId="1" applyNumberFormat="1" applyFont="1" applyFill="1" applyBorder="1" applyAlignment="1" applyProtection="1">
      <alignment horizontal="center" vertical="center" wrapText="1"/>
    </xf>
    <xf numFmtId="0" fontId="69" fillId="3" borderId="9" xfId="0" applyFont="1" applyFill="1" applyBorder="1" applyAlignment="1">
      <alignment horizontal="center" vertical="center" wrapText="1"/>
    </xf>
    <xf numFmtId="0" fontId="69" fillId="3" borderId="10" xfId="0" applyFont="1" applyFill="1" applyBorder="1" applyAlignment="1">
      <alignment horizontal="center" vertical="center" wrapText="1"/>
    </xf>
    <xf numFmtId="0" fontId="69" fillId="3" borderId="11" xfId="0" applyFont="1" applyFill="1" applyBorder="1" applyAlignment="1">
      <alignment horizontal="center" vertical="center" wrapText="1"/>
    </xf>
    <xf numFmtId="3" fontId="23" fillId="2" borderId="11" xfId="1" applyNumberFormat="1" applyFont="1" applyFill="1" applyBorder="1" applyAlignment="1" applyProtection="1">
      <alignment horizontal="center" vertical="center" wrapText="1"/>
    </xf>
    <xf numFmtId="0" fontId="29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 wrapText="1"/>
    </xf>
    <xf numFmtId="0" fontId="30" fillId="3" borderId="10" xfId="0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1" fillId="0" borderId="4" xfId="3" applyNumberFormat="1" applyFont="1" applyFill="1" applyBorder="1" applyAlignment="1">
      <alignment horizontal="center" vertical="center" wrapText="1"/>
    </xf>
    <xf numFmtId="0" fontId="31" fillId="0" borderId="8" xfId="3" applyNumberFormat="1" applyFont="1" applyFill="1" applyBorder="1" applyAlignment="1">
      <alignment horizontal="center" vertical="center" wrapText="1"/>
    </xf>
    <xf numFmtId="0" fontId="52" fillId="0" borderId="3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3" fillId="3" borderId="3" xfId="0" applyFont="1" applyFill="1" applyBorder="1" applyAlignment="1">
      <alignment horizontal="center" vertical="center"/>
    </xf>
    <xf numFmtId="0" fontId="46" fillId="6" borderId="4" xfId="0" applyFont="1" applyFill="1" applyBorder="1" applyAlignment="1">
      <alignment horizontal="center"/>
    </xf>
    <xf numFmtId="0" fontId="46" fillId="6" borderId="7" xfId="0" applyFont="1" applyFill="1" applyBorder="1" applyAlignment="1">
      <alignment horizontal="center"/>
    </xf>
    <xf numFmtId="0" fontId="46" fillId="6" borderId="8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2" fillId="0" borderId="9" xfId="3" applyNumberFormat="1" applyFont="1" applyFill="1" applyBorder="1" applyAlignment="1">
      <alignment horizontal="center" vertical="center" wrapText="1"/>
    </xf>
    <xf numFmtId="0" fontId="32" fillId="0" borderId="11" xfId="3" applyNumberFormat="1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5" fillId="0" borderId="9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7" fillId="0" borderId="3" xfId="0" applyFont="1" applyBorder="1" applyAlignment="1">
      <alignment horizontal="center" vertical="center" wrapText="1"/>
    </xf>
    <xf numFmtId="0" fontId="0" fillId="19" borderId="3" xfId="0" applyFill="1" applyBorder="1" applyAlignment="1">
      <alignment horizontal="center"/>
    </xf>
    <xf numFmtId="0" fontId="57" fillId="19" borderId="3" xfId="0" applyFont="1" applyFill="1" applyBorder="1" applyAlignment="1">
      <alignment horizontal="center" vertical="center"/>
    </xf>
    <xf numFmtId="0" fontId="66" fillId="19" borderId="3" xfId="0" applyFont="1" applyFill="1" applyBorder="1" applyAlignment="1">
      <alignment horizontal="center"/>
    </xf>
    <xf numFmtId="0" fontId="20" fillId="6" borderId="22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49" fontId="27" fillId="2" borderId="10" xfId="1" applyNumberFormat="1" applyFont="1" applyFill="1" applyBorder="1" applyAlignment="1" applyProtection="1">
      <alignment vertical="center" wrapText="1"/>
    </xf>
    <xf numFmtId="49" fontId="27" fillId="0" borderId="10" xfId="1" applyNumberFormat="1" applyFont="1" applyFill="1" applyBorder="1" applyAlignment="1" applyProtection="1">
      <alignment vertical="center" wrapText="1"/>
    </xf>
    <xf numFmtId="49" fontId="27" fillId="2" borderId="11" xfId="1" applyNumberFormat="1" applyFont="1" applyFill="1" applyBorder="1" applyAlignment="1" applyProtection="1">
      <alignment vertical="center" wrapText="1"/>
    </xf>
    <xf numFmtId="49" fontId="27" fillId="0" borderId="11" xfId="1" applyNumberFormat="1" applyFont="1" applyFill="1" applyBorder="1" applyAlignment="1" applyProtection="1">
      <alignment vertical="center" wrapText="1"/>
    </xf>
    <xf numFmtId="49" fontId="27" fillId="2" borderId="9" xfId="1" applyNumberFormat="1" applyFont="1" applyFill="1" applyBorder="1" applyAlignment="1" applyProtection="1">
      <alignment vertical="center" wrapText="1"/>
    </xf>
    <xf numFmtId="49" fontId="27" fillId="0" borderId="9" xfId="1" applyNumberFormat="1" applyFont="1" applyFill="1" applyBorder="1" applyAlignment="1" applyProtection="1">
      <alignment vertical="center" wrapText="1"/>
    </xf>
  </cellXfs>
  <cellStyles count="5">
    <cellStyle name="Обычный" xfId="0" builtinId="0"/>
    <cellStyle name="Обычный 2" xfId="2"/>
    <cellStyle name="Обычный 2 11" xfId="4"/>
    <cellStyle name="Обычный 2 2 2" xfId="3"/>
    <cellStyle name="Обычный_03" xfId="1"/>
  </cellStyles>
  <dxfs count="0"/>
  <tableStyles count="0" defaultTableStyle="TableStyleMedium2" defaultPivotStyle="PivotStyleLight16"/>
  <colors>
    <mruColors>
      <color rgb="FFF8FDE7"/>
      <color rgb="FFEDFDE7"/>
      <color rgb="FFDFFBD5"/>
      <color rgb="FFFFFFCC"/>
      <color rgb="FFEFF4E4"/>
      <color rgb="FFF7F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60"/>
  <sheetViews>
    <sheetView tabSelected="1" zoomScale="60" zoomScaleNormal="60" workbookViewId="0">
      <pane ySplit="6" topLeftCell="A7" activePane="bottomLeft" state="frozen"/>
      <selection pane="bottomLeft" activeCell="B43" sqref="B43:Z43"/>
    </sheetView>
  </sheetViews>
  <sheetFormatPr defaultRowHeight="13.8" outlineLevelRow="2"/>
  <cols>
    <col min="1" max="1" width="6.44140625" customWidth="1"/>
    <col min="2" max="2" width="62.6640625" customWidth="1"/>
    <col min="3" max="3" width="8.44140625" customWidth="1"/>
    <col min="4" max="4" width="8.109375" customWidth="1"/>
    <col min="5" max="5" width="7.109375" customWidth="1"/>
    <col min="6" max="7" width="7.33203125" customWidth="1"/>
    <col min="8" max="8" width="8.109375" customWidth="1"/>
    <col min="9" max="9" width="10.44140625" customWidth="1"/>
    <col min="10" max="10" width="8.6640625" customWidth="1"/>
    <col min="11" max="11" width="19" customWidth="1"/>
    <col min="12" max="12" width="21.109375" customWidth="1"/>
    <col min="13" max="13" width="23.6640625" customWidth="1"/>
    <col min="14" max="14" width="20.88671875" hidden="1" customWidth="1"/>
    <col min="15" max="15" width="21" customWidth="1"/>
    <col min="16" max="16" width="23.6640625" customWidth="1"/>
    <col min="17" max="17" width="18.44140625" hidden="1" customWidth="1"/>
    <col min="18" max="18" width="21.44140625" customWidth="1"/>
    <col min="19" max="19" width="24" customWidth="1"/>
    <col min="20" max="20" width="19.33203125" hidden="1" customWidth="1"/>
    <col min="21" max="21" width="144.109375" customWidth="1"/>
    <col min="22" max="22" width="42.5546875" hidden="1" customWidth="1"/>
    <col min="23" max="23" width="209.5546875" hidden="1" customWidth="1"/>
    <col min="24" max="24" width="29.109375" customWidth="1"/>
  </cols>
  <sheetData>
    <row r="1" spans="1:38" ht="9.75" customHeight="1">
      <c r="U1" s="191"/>
      <c r="V1" s="191"/>
      <c r="W1" s="191"/>
    </row>
    <row r="2" spans="1:38" ht="39" customHeight="1">
      <c r="A2" s="192" t="s">
        <v>99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38" ht="24.75" customHeight="1">
      <c r="A3" s="193" t="s">
        <v>19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0.75" customHeight="1">
      <c r="A4" s="194"/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63" t="s">
        <v>98</v>
      </c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47.25" customHeight="1">
      <c r="A5" s="195" t="s">
        <v>0</v>
      </c>
      <c r="B5" s="195"/>
      <c r="C5" s="195" t="s">
        <v>1</v>
      </c>
      <c r="D5" s="195"/>
      <c r="E5" s="195"/>
      <c r="F5" s="195"/>
      <c r="G5" s="195"/>
      <c r="H5" s="195"/>
      <c r="I5" s="195"/>
      <c r="J5" s="195"/>
      <c r="K5" s="68" t="s">
        <v>100</v>
      </c>
      <c r="L5" s="196" t="s">
        <v>17</v>
      </c>
      <c r="M5" s="196"/>
      <c r="N5" s="196"/>
      <c r="O5" s="197" t="s">
        <v>23</v>
      </c>
      <c r="P5" s="197"/>
      <c r="Q5" s="197"/>
      <c r="R5" s="198" t="s">
        <v>101</v>
      </c>
      <c r="S5" s="198"/>
      <c r="T5" s="198"/>
      <c r="U5" s="195" t="s">
        <v>2</v>
      </c>
      <c r="V5" s="199" t="s">
        <v>3</v>
      </c>
      <c r="W5" s="199"/>
      <c r="X5" s="201" t="s">
        <v>86</v>
      </c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93.75" customHeight="1">
      <c r="A6" s="69" t="s">
        <v>4</v>
      </c>
      <c r="B6" s="69" t="s">
        <v>5</v>
      </c>
      <c r="C6" s="69" t="s">
        <v>6</v>
      </c>
      <c r="D6" s="69" t="s">
        <v>7</v>
      </c>
      <c r="E6" s="69" t="s">
        <v>8</v>
      </c>
      <c r="F6" s="69" t="s">
        <v>9</v>
      </c>
      <c r="G6" s="69" t="s">
        <v>10</v>
      </c>
      <c r="H6" s="69" t="s">
        <v>18</v>
      </c>
      <c r="I6" s="69" t="s">
        <v>11</v>
      </c>
      <c r="J6" s="69" t="s">
        <v>12</v>
      </c>
      <c r="K6" s="69" t="s">
        <v>102</v>
      </c>
      <c r="L6" s="69" t="s">
        <v>13</v>
      </c>
      <c r="M6" s="69" t="s">
        <v>14</v>
      </c>
      <c r="N6" s="69" t="s">
        <v>15</v>
      </c>
      <c r="O6" s="69" t="s">
        <v>13</v>
      </c>
      <c r="P6" s="69" t="s">
        <v>14</v>
      </c>
      <c r="Q6" s="69" t="s">
        <v>15</v>
      </c>
      <c r="R6" s="69" t="s">
        <v>13</v>
      </c>
      <c r="S6" s="69" t="s">
        <v>14</v>
      </c>
      <c r="T6" s="69" t="s">
        <v>15</v>
      </c>
      <c r="U6" s="195"/>
      <c r="V6" s="200"/>
      <c r="W6" s="200"/>
      <c r="X6" s="201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25.2">
      <c r="A7" s="51">
        <v>1</v>
      </c>
      <c r="B7" s="51">
        <v>2</v>
      </c>
      <c r="C7" s="4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1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202">
        <v>14</v>
      </c>
      <c r="W7" s="202"/>
      <c r="X7" s="65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24.75" customHeight="1">
      <c r="A8" s="203" t="s">
        <v>16</v>
      </c>
      <c r="B8" s="204"/>
      <c r="C8" s="205"/>
      <c r="D8" s="205"/>
      <c r="E8" s="205"/>
      <c r="F8" s="205"/>
      <c r="G8" s="205"/>
      <c r="H8" s="205"/>
      <c r="I8" s="205"/>
      <c r="J8" s="205"/>
      <c r="K8" s="5"/>
      <c r="L8" s="5"/>
      <c r="M8" s="5">
        <f>M30</f>
        <v>12012504.545</v>
      </c>
      <c r="N8" s="5">
        <f t="shared" ref="N8:S8" si="0">N30</f>
        <v>0</v>
      </c>
      <c r="O8" s="5">
        <f t="shared" si="0"/>
        <v>0</v>
      </c>
      <c r="P8" s="5">
        <f t="shared" si="0"/>
        <v>10450902.949999997</v>
      </c>
      <c r="Q8" s="5">
        <f t="shared" si="0"/>
        <v>0</v>
      </c>
      <c r="R8" s="5">
        <f t="shared" si="0"/>
        <v>0</v>
      </c>
      <c r="S8" s="5">
        <f t="shared" si="0"/>
        <v>9462497.3699999992</v>
      </c>
      <c r="T8" s="5"/>
      <c r="U8" s="53"/>
      <c r="V8" s="206"/>
      <c r="W8" s="206"/>
      <c r="X8" s="65"/>
      <c r="AC8" s="2"/>
      <c r="AD8" s="2"/>
      <c r="AE8" s="2"/>
      <c r="AF8" s="2"/>
      <c r="AG8" s="2"/>
      <c r="AH8" s="2"/>
      <c r="AI8" s="2"/>
      <c r="AJ8" s="2"/>
      <c r="AK8" s="2"/>
      <c r="AL8" s="2"/>
    </row>
    <row r="9" spans="1:38" ht="215.25" hidden="1" customHeight="1" outlineLevel="2">
      <c r="A9" s="6">
        <v>1</v>
      </c>
      <c r="B9" s="91" t="s">
        <v>150</v>
      </c>
      <c r="C9" s="7" t="s">
        <v>22</v>
      </c>
      <c r="D9" s="8" t="s">
        <v>20</v>
      </c>
      <c r="E9" s="7" t="s">
        <v>21</v>
      </c>
      <c r="F9" s="7">
        <v>23</v>
      </c>
      <c r="G9" s="7">
        <v>3</v>
      </c>
      <c r="H9" s="9" t="s">
        <v>21</v>
      </c>
      <c r="I9" s="7">
        <v>90019</v>
      </c>
      <c r="J9" s="10">
        <v>122</v>
      </c>
      <c r="K9" s="8"/>
      <c r="L9" s="8"/>
      <c r="M9" s="94">
        <v>1946</v>
      </c>
      <c r="N9" s="12"/>
      <c r="O9" s="11"/>
      <c r="P9" s="73">
        <v>0</v>
      </c>
      <c r="Q9" s="12"/>
      <c r="R9" s="11"/>
      <c r="S9" s="73">
        <v>0</v>
      </c>
      <c r="T9" s="12"/>
      <c r="U9" s="3" t="s">
        <v>78</v>
      </c>
      <c r="V9" s="209"/>
      <c r="W9" s="210"/>
      <c r="X9" s="66" t="s">
        <v>93</v>
      </c>
      <c r="AC9" s="2"/>
      <c r="AD9" s="2"/>
      <c r="AE9" s="2"/>
      <c r="AF9" s="2"/>
      <c r="AG9" s="2"/>
      <c r="AH9" s="208"/>
      <c r="AI9" s="208"/>
      <c r="AJ9" s="2"/>
      <c r="AK9" s="2"/>
      <c r="AL9" s="2"/>
    </row>
    <row r="10" spans="1:38" ht="35.25" hidden="1" customHeight="1" outlineLevel="2">
      <c r="A10" s="217">
        <v>2</v>
      </c>
      <c r="B10" s="213" t="s">
        <v>149</v>
      </c>
      <c r="C10" s="144" t="s">
        <v>22</v>
      </c>
      <c r="D10" s="9" t="s">
        <v>20</v>
      </c>
      <c r="E10" s="9" t="s">
        <v>21</v>
      </c>
      <c r="F10" s="9" t="s">
        <v>67</v>
      </c>
      <c r="G10" s="9" t="s">
        <v>68</v>
      </c>
      <c r="H10" s="9" t="s">
        <v>21</v>
      </c>
      <c r="I10" s="9" t="s">
        <v>151</v>
      </c>
      <c r="J10" s="145" t="s">
        <v>152</v>
      </c>
      <c r="K10" s="70"/>
      <c r="L10" s="70"/>
      <c r="M10" s="94">
        <v>0</v>
      </c>
      <c r="N10" s="12"/>
      <c r="O10" s="142"/>
      <c r="P10" s="73"/>
      <c r="Q10" s="12"/>
      <c r="R10" s="142"/>
      <c r="S10" s="73"/>
      <c r="T10" s="12"/>
      <c r="U10" s="215"/>
      <c r="V10" s="55"/>
      <c r="W10" s="55"/>
      <c r="X10" s="66"/>
      <c r="AC10" s="2"/>
      <c r="AD10" s="2"/>
      <c r="AE10" s="2"/>
      <c r="AF10" s="2"/>
      <c r="AG10" s="2"/>
      <c r="AH10" s="208"/>
      <c r="AI10" s="208"/>
      <c r="AJ10" s="2"/>
      <c r="AK10" s="2"/>
      <c r="AL10" s="2"/>
    </row>
    <row r="11" spans="1:38" ht="39" hidden="1" customHeight="1" outlineLevel="2">
      <c r="A11" s="218"/>
      <c r="B11" s="214"/>
      <c r="C11" s="144" t="s">
        <v>22</v>
      </c>
      <c r="D11" s="9" t="s">
        <v>20</v>
      </c>
      <c r="E11" s="9" t="s">
        <v>21</v>
      </c>
      <c r="F11" s="9" t="s">
        <v>67</v>
      </c>
      <c r="G11" s="9" t="s">
        <v>68</v>
      </c>
      <c r="H11" s="9" t="s">
        <v>21</v>
      </c>
      <c r="I11" s="9" t="s">
        <v>151</v>
      </c>
      <c r="J11" s="145" t="s">
        <v>153</v>
      </c>
      <c r="K11" s="70"/>
      <c r="L11" s="70"/>
      <c r="M11" s="94">
        <v>0</v>
      </c>
      <c r="N11" s="12"/>
      <c r="O11" s="142"/>
      <c r="P11" s="73"/>
      <c r="Q11" s="12"/>
      <c r="R11" s="142"/>
      <c r="S11" s="73"/>
      <c r="T11" s="12"/>
      <c r="U11" s="216"/>
      <c r="V11" s="55"/>
      <c r="W11" s="55"/>
      <c r="X11" s="66"/>
      <c r="AC11" s="2"/>
      <c r="AD11" s="2"/>
      <c r="AE11" s="2"/>
      <c r="AF11" s="2"/>
      <c r="AG11" s="2"/>
      <c r="AH11" s="208"/>
      <c r="AI11" s="208"/>
      <c r="AJ11" s="2"/>
      <c r="AK11" s="2"/>
      <c r="AL11" s="2"/>
    </row>
    <row r="12" spans="1:38" ht="90.75" customHeight="1" outlineLevel="2">
      <c r="A12" s="56">
        <v>3</v>
      </c>
      <c r="B12" s="92" t="s">
        <v>97</v>
      </c>
      <c r="C12" s="57" t="s">
        <v>66</v>
      </c>
      <c r="D12" s="58" t="s">
        <v>20</v>
      </c>
      <c r="E12" s="58" t="s">
        <v>21</v>
      </c>
      <c r="F12" s="58" t="s">
        <v>67</v>
      </c>
      <c r="G12" s="58" t="s">
        <v>170</v>
      </c>
      <c r="H12" s="58" t="s">
        <v>172</v>
      </c>
      <c r="I12" s="58" t="s">
        <v>173</v>
      </c>
      <c r="J12" s="14" t="s">
        <v>95</v>
      </c>
      <c r="K12" s="211"/>
      <c r="L12" s="211"/>
      <c r="M12" s="185">
        <v>54958.423999999999</v>
      </c>
      <c r="N12" s="186"/>
      <c r="O12" s="211"/>
      <c r="P12" s="185">
        <v>0</v>
      </c>
      <c r="Q12" s="186"/>
      <c r="R12" s="211"/>
      <c r="S12" s="185">
        <v>0</v>
      </c>
      <c r="T12" s="12"/>
      <c r="U12" s="93"/>
      <c r="V12" s="55"/>
      <c r="W12" s="55"/>
      <c r="X12" s="222" t="s">
        <v>96</v>
      </c>
      <c r="AC12" s="2"/>
      <c r="AD12" s="2"/>
      <c r="AE12" s="2"/>
      <c r="AF12" s="2"/>
      <c r="AG12" s="2"/>
      <c r="AH12" s="208"/>
      <c r="AI12" s="208"/>
      <c r="AJ12" s="2"/>
      <c r="AK12" s="2"/>
      <c r="AL12" s="2"/>
    </row>
    <row r="13" spans="1:38" ht="96" customHeight="1" outlineLevel="2">
      <c r="A13" s="6">
        <v>4</v>
      </c>
      <c r="B13" s="146" t="s">
        <v>154</v>
      </c>
      <c r="C13" s="58" t="s">
        <v>66</v>
      </c>
      <c r="D13" s="58" t="s">
        <v>20</v>
      </c>
      <c r="E13" s="58" t="s">
        <v>21</v>
      </c>
      <c r="F13" s="58" t="s">
        <v>67</v>
      </c>
      <c r="G13" s="58" t="s">
        <v>170</v>
      </c>
      <c r="H13" s="58" t="s">
        <v>172</v>
      </c>
      <c r="I13" s="58" t="s">
        <v>173</v>
      </c>
      <c r="J13" s="14" t="s">
        <v>95</v>
      </c>
      <c r="K13" s="212"/>
      <c r="L13" s="212"/>
      <c r="M13" s="185">
        <v>133709.481</v>
      </c>
      <c r="N13" s="186"/>
      <c r="O13" s="212"/>
      <c r="P13" s="185">
        <v>0</v>
      </c>
      <c r="Q13" s="186"/>
      <c r="R13" s="212"/>
      <c r="S13" s="185">
        <v>0</v>
      </c>
      <c r="T13" s="12"/>
      <c r="U13" s="93"/>
      <c r="V13" s="55"/>
      <c r="W13" s="55"/>
      <c r="X13" s="223"/>
      <c r="AC13" s="2"/>
      <c r="AD13" s="2"/>
      <c r="AE13" s="2"/>
      <c r="AF13" s="2"/>
      <c r="AG13" s="2"/>
      <c r="AH13" s="208"/>
      <c r="AI13" s="208"/>
      <c r="AJ13" s="2"/>
      <c r="AK13" s="2"/>
      <c r="AL13" s="2"/>
    </row>
    <row r="14" spans="1:38" s="61" customFormat="1" ht="98.25" customHeight="1" outlineLevel="2">
      <c r="A14" s="228">
        <v>5</v>
      </c>
      <c r="B14" s="187" t="s">
        <v>139</v>
      </c>
      <c r="C14" s="298" t="s">
        <v>66</v>
      </c>
      <c r="D14" s="298" t="s">
        <v>20</v>
      </c>
      <c r="E14" s="298" t="s">
        <v>21</v>
      </c>
      <c r="F14" s="298" t="s">
        <v>67</v>
      </c>
      <c r="G14" s="298" t="s">
        <v>170</v>
      </c>
      <c r="H14" s="298" t="s">
        <v>172</v>
      </c>
      <c r="I14" s="298" t="s">
        <v>169</v>
      </c>
      <c r="J14" s="299" t="s">
        <v>84</v>
      </c>
      <c r="K14" s="212">
        <v>4387427</v>
      </c>
      <c r="L14" s="212"/>
      <c r="M14" s="185">
        <f>SUM(M15:M20)</f>
        <v>8082705.0300000003</v>
      </c>
      <c r="N14" s="147"/>
      <c r="O14" s="212"/>
      <c r="P14" s="188">
        <f>SUM(P15:P20)</f>
        <v>8873560.4100000001</v>
      </c>
      <c r="Q14" s="147"/>
      <c r="R14" s="212"/>
      <c r="S14" s="188">
        <f>SUM(S15:S20)</f>
        <v>8672959.9700000007</v>
      </c>
      <c r="T14" s="59"/>
      <c r="U14" s="230"/>
      <c r="V14" s="60"/>
      <c r="W14" s="60"/>
      <c r="X14" s="223"/>
      <c r="AC14" s="62"/>
      <c r="AD14" s="62"/>
      <c r="AE14" s="62"/>
      <c r="AF14" s="62"/>
      <c r="AG14" s="62"/>
      <c r="AH14" s="208"/>
      <c r="AI14" s="208"/>
      <c r="AJ14" s="62"/>
      <c r="AK14" s="62"/>
      <c r="AL14" s="62"/>
    </row>
    <row r="15" spans="1:38" s="61" customFormat="1" ht="34.5" hidden="1" customHeight="1" outlineLevel="2">
      <c r="A15" s="229"/>
      <c r="B15" s="157" t="s">
        <v>142</v>
      </c>
      <c r="C15" s="294"/>
      <c r="D15" s="294"/>
      <c r="E15" s="294"/>
      <c r="F15" s="294"/>
      <c r="G15" s="294"/>
      <c r="H15" s="294"/>
      <c r="I15" s="294"/>
      <c r="J15" s="295"/>
      <c r="K15" s="212"/>
      <c r="L15" s="212"/>
      <c r="M15" s="151">
        <v>758070.36</v>
      </c>
      <c r="N15" s="147"/>
      <c r="O15" s="212"/>
      <c r="P15" s="153">
        <v>244825.93</v>
      </c>
      <c r="Q15" s="147"/>
      <c r="R15" s="212"/>
      <c r="S15" s="153"/>
      <c r="T15" s="59"/>
      <c r="U15" s="231"/>
      <c r="V15" s="60"/>
      <c r="W15" s="60"/>
      <c r="X15" s="223"/>
      <c r="AC15" s="62"/>
      <c r="AD15" s="62"/>
      <c r="AE15" s="62"/>
      <c r="AF15" s="62"/>
      <c r="AG15" s="62"/>
      <c r="AH15" s="208"/>
      <c r="AI15" s="208"/>
      <c r="AJ15" s="62"/>
      <c r="AK15" s="62"/>
      <c r="AL15" s="62"/>
    </row>
    <row r="16" spans="1:38" s="61" customFormat="1" ht="34.5" hidden="1" customHeight="1" outlineLevel="2">
      <c r="A16" s="229"/>
      <c r="B16" s="156" t="s">
        <v>143</v>
      </c>
      <c r="C16" s="294"/>
      <c r="D16" s="294"/>
      <c r="E16" s="294"/>
      <c r="F16" s="294"/>
      <c r="G16" s="294"/>
      <c r="H16" s="294"/>
      <c r="I16" s="294"/>
      <c r="J16" s="295"/>
      <c r="K16" s="212"/>
      <c r="L16" s="212"/>
      <c r="M16" s="151">
        <v>575880.81000000006</v>
      </c>
      <c r="N16" s="147"/>
      <c r="O16" s="212"/>
      <c r="P16" s="153">
        <v>1106091.73</v>
      </c>
      <c r="Q16" s="147"/>
      <c r="R16" s="212"/>
      <c r="S16" s="153">
        <v>1175431.6399999999</v>
      </c>
      <c r="T16" s="59"/>
      <c r="U16" s="231"/>
      <c r="V16" s="60"/>
      <c r="W16" s="60"/>
      <c r="X16" s="223"/>
      <c r="AC16" s="62"/>
      <c r="AD16" s="62"/>
      <c r="AE16" s="62"/>
      <c r="AF16" s="62"/>
      <c r="AG16" s="62"/>
      <c r="AH16" s="208"/>
      <c r="AI16" s="208"/>
      <c r="AJ16" s="62"/>
      <c r="AK16" s="62"/>
      <c r="AL16" s="62"/>
    </row>
    <row r="17" spans="1:38" s="61" customFormat="1" ht="38.25" hidden="1" customHeight="1" outlineLevel="2">
      <c r="A17" s="229"/>
      <c r="B17" s="158" t="s">
        <v>144</v>
      </c>
      <c r="C17" s="294"/>
      <c r="D17" s="294"/>
      <c r="E17" s="294"/>
      <c r="F17" s="294"/>
      <c r="G17" s="294"/>
      <c r="H17" s="294"/>
      <c r="I17" s="294"/>
      <c r="J17" s="295"/>
      <c r="K17" s="212"/>
      <c r="L17" s="212"/>
      <c r="M17" s="151">
        <v>4712323.75</v>
      </c>
      <c r="N17" s="147"/>
      <c r="O17" s="212"/>
      <c r="P17" s="153">
        <v>4756807.22</v>
      </c>
      <c r="Q17" s="147"/>
      <c r="R17" s="212"/>
      <c r="S17" s="153">
        <v>3704658.56</v>
      </c>
      <c r="T17" s="59"/>
      <c r="U17" s="231"/>
      <c r="V17" s="60"/>
      <c r="W17" s="60"/>
      <c r="X17" s="223"/>
      <c r="AC17" s="62"/>
      <c r="AD17" s="62"/>
      <c r="AE17" s="62"/>
      <c r="AF17" s="62"/>
      <c r="AG17" s="62"/>
      <c r="AH17" s="208"/>
      <c r="AI17" s="208"/>
      <c r="AJ17" s="62"/>
      <c r="AK17" s="62"/>
      <c r="AL17" s="62"/>
    </row>
    <row r="18" spans="1:38" s="61" customFormat="1" ht="30.75" hidden="1" customHeight="1" outlineLevel="2">
      <c r="A18" s="229"/>
      <c r="B18" s="156" t="s">
        <v>145</v>
      </c>
      <c r="C18" s="294"/>
      <c r="D18" s="294"/>
      <c r="E18" s="294"/>
      <c r="F18" s="294"/>
      <c r="G18" s="294"/>
      <c r="H18" s="294"/>
      <c r="I18" s="294"/>
      <c r="J18" s="295"/>
      <c r="K18" s="212"/>
      <c r="L18" s="212"/>
      <c r="M18" s="151">
        <v>453805.44</v>
      </c>
      <c r="N18" s="147"/>
      <c r="O18" s="212"/>
      <c r="P18" s="153">
        <v>486770.89</v>
      </c>
      <c r="Q18" s="147"/>
      <c r="R18" s="212"/>
      <c r="S18" s="153">
        <v>382846.06</v>
      </c>
      <c r="T18" s="59"/>
      <c r="U18" s="231"/>
      <c r="V18" s="60"/>
      <c r="W18" s="60"/>
      <c r="X18" s="223"/>
      <c r="AC18" s="62"/>
      <c r="AD18" s="62"/>
      <c r="AE18" s="62"/>
      <c r="AF18" s="62"/>
      <c r="AG18" s="62"/>
      <c r="AH18" s="208"/>
      <c r="AI18" s="208"/>
      <c r="AJ18" s="62"/>
      <c r="AK18" s="62"/>
      <c r="AL18" s="62"/>
    </row>
    <row r="19" spans="1:38" s="61" customFormat="1" ht="33" hidden="1" customHeight="1" outlineLevel="2">
      <c r="A19" s="229"/>
      <c r="B19" s="158" t="s">
        <v>146</v>
      </c>
      <c r="C19" s="294"/>
      <c r="D19" s="294"/>
      <c r="E19" s="294"/>
      <c r="F19" s="294"/>
      <c r="G19" s="294"/>
      <c r="H19" s="294"/>
      <c r="I19" s="294"/>
      <c r="J19" s="295"/>
      <c r="K19" s="212"/>
      <c r="L19" s="212"/>
      <c r="M19" s="151">
        <v>16452.43</v>
      </c>
      <c r="N19" s="147"/>
      <c r="O19" s="212"/>
      <c r="P19" s="153">
        <v>9812.98</v>
      </c>
      <c r="Q19" s="147"/>
      <c r="R19" s="212"/>
      <c r="S19" s="153">
        <v>5961.65</v>
      </c>
      <c r="T19" s="59"/>
      <c r="U19" s="231"/>
      <c r="V19" s="60"/>
      <c r="W19" s="60"/>
      <c r="X19" s="223"/>
      <c r="AC19" s="62"/>
      <c r="AD19" s="62"/>
      <c r="AE19" s="62"/>
      <c r="AF19" s="62"/>
      <c r="AG19" s="62"/>
      <c r="AH19" s="208"/>
      <c r="AI19" s="208"/>
      <c r="AJ19" s="62"/>
      <c r="AK19" s="62"/>
      <c r="AL19" s="62"/>
    </row>
    <row r="20" spans="1:38" s="61" customFormat="1" ht="36" hidden="1" customHeight="1" outlineLevel="2">
      <c r="A20" s="229"/>
      <c r="B20" s="156" t="s">
        <v>147</v>
      </c>
      <c r="C20" s="294"/>
      <c r="D20" s="294"/>
      <c r="E20" s="294"/>
      <c r="F20" s="294"/>
      <c r="G20" s="294"/>
      <c r="H20" s="294"/>
      <c r="I20" s="294"/>
      <c r="J20" s="295"/>
      <c r="K20" s="212"/>
      <c r="L20" s="212"/>
      <c r="M20" s="152">
        <v>1566172.24</v>
      </c>
      <c r="N20" s="149"/>
      <c r="O20" s="212"/>
      <c r="P20" s="154">
        <v>2269251.66</v>
      </c>
      <c r="Q20" s="149"/>
      <c r="R20" s="212"/>
      <c r="S20" s="154">
        <v>3404062.06</v>
      </c>
      <c r="T20" s="148"/>
      <c r="U20" s="232"/>
      <c r="V20" s="60"/>
      <c r="W20" s="60"/>
      <c r="X20" s="223"/>
      <c r="AC20" s="62"/>
      <c r="AD20" s="62"/>
      <c r="AE20" s="62"/>
      <c r="AF20" s="62"/>
      <c r="AG20" s="62"/>
      <c r="AH20" s="208"/>
      <c r="AI20" s="208"/>
      <c r="AJ20" s="62"/>
      <c r="AK20" s="62"/>
      <c r="AL20" s="62"/>
    </row>
    <row r="21" spans="1:38" s="61" customFormat="1" ht="90" customHeight="1" outlineLevel="2">
      <c r="A21" s="229"/>
      <c r="B21" s="156" t="s">
        <v>163</v>
      </c>
      <c r="C21" s="294"/>
      <c r="D21" s="294"/>
      <c r="E21" s="294"/>
      <c r="F21" s="294"/>
      <c r="G21" s="294"/>
      <c r="H21" s="294"/>
      <c r="I21" s="294"/>
      <c r="J21" s="295"/>
      <c r="K21" s="71"/>
      <c r="L21" s="71"/>
      <c r="M21" s="151">
        <v>218321.97</v>
      </c>
      <c r="N21" s="59"/>
      <c r="O21" s="71"/>
      <c r="P21" s="153">
        <v>158919.94</v>
      </c>
      <c r="Q21" s="147"/>
      <c r="R21" s="71"/>
      <c r="S21" s="153">
        <v>0</v>
      </c>
      <c r="T21" s="59"/>
      <c r="U21" s="234"/>
      <c r="V21" s="60"/>
      <c r="W21" s="60"/>
      <c r="X21" s="223"/>
      <c r="AC21" s="62"/>
      <c r="AD21" s="62"/>
      <c r="AE21" s="62"/>
      <c r="AF21" s="62"/>
      <c r="AG21" s="62"/>
      <c r="AH21" s="208"/>
      <c r="AI21" s="208"/>
      <c r="AJ21" s="62"/>
      <c r="AK21" s="62"/>
      <c r="AL21" s="62"/>
    </row>
    <row r="22" spans="1:38" s="61" customFormat="1" ht="102.75" customHeight="1" outlineLevel="2">
      <c r="A22" s="229"/>
      <c r="B22" s="156" t="s">
        <v>164</v>
      </c>
      <c r="C22" s="294"/>
      <c r="D22" s="294"/>
      <c r="E22" s="294"/>
      <c r="F22" s="294"/>
      <c r="G22" s="294"/>
      <c r="H22" s="294"/>
      <c r="I22" s="294"/>
      <c r="J22" s="295"/>
      <c r="K22" s="71">
        <v>99668.9</v>
      </c>
      <c r="L22" s="71"/>
      <c r="M22" s="151">
        <v>705575.48</v>
      </c>
      <c r="N22" s="59"/>
      <c r="O22" s="71"/>
      <c r="P22" s="153">
        <v>92915.79</v>
      </c>
      <c r="Q22" s="147"/>
      <c r="R22" s="71"/>
      <c r="S22" s="153">
        <v>98474.43</v>
      </c>
      <c r="T22" s="59"/>
      <c r="U22" s="234"/>
      <c r="V22" s="60"/>
      <c r="W22" s="60"/>
      <c r="X22" s="223"/>
      <c r="AC22" s="62"/>
      <c r="AD22" s="62"/>
      <c r="AE22" s="62"/>
      <c r="AF22" s="62"/>
      <c r="AG22" s="62"/>
      <c r="AH22" s="208"/>
      <c r="AI22" s="208"/>
      <c r="AJ22" s="62"/>
      <c r="AK22" s="62"/>
      <c r="AL22" s="62"/>
    </row>
    <row r="23" spans="1:38" s="61" customFormat="1" ht="75" customHeight="1" outlineLevel="2">
      <c r="A23" s="233"/>
      <c r="B23" s="155" t="s">
        <v>165</v>
      </c>
      <c r="C23" s="294"/>
      <c r="D23" s="294"/>
      <c r="E23" s="294"/>
      <c r="F23" s="294"/>
      <c r="G23" s="294"/>
      <c r="H23" s="294"/>
      <c r="I23" s="294"/>
      <c r="J23" s="295"/>
      <c r="K23" s="72"/>
      <c r="L23" s="72"/>
      <c r="M23" s="151">
        <v>196972.95</v>
      </c>
      <c r="N23" s="59"/>
      <c r="O23" s="72"/>
      <c r="P23" s="153">
        <v>63580.01</v>
      </c>
      <c r="Q23" s="147"/>
      <c r="R23" s="72"/>
      <c r="S23" s="153">
        <v>63580.01</v>
      </c>
      <c r="T23" s="59"/>
      <c r="U23" s="235"/>
      <c r="V23" s="60"/>
      <c r="W23" s="60"/>
      <c r="X23" s="223"/>
      <c r="AC23" s="62"/>
      <c r="AD23" s="62"/>
      <c r="AE23" s="62"/>
      <c r="AF23" s="62"/>
      <c r="AG23" s="62"/>
      <c r="AH23" s="208"/>
      <c r="AI23" s="208"/>
      <c r="AJ23" s="62"/>
      <c r="AK23" s="62"/>
      <c r="AL23" s="62"/>
    </row>
    <row r="24" spans="1:38" s="61" customFormat="1" ht="75" customHeight="1" outlineLevel="2">
      <c r="A24" s="179"/>
      <c r="B24" s="156" t="s">
        <v>166</v>
      </c>
      <c r="C24" s="294"/>
      <c r="D24" s="294"/>
      <c r="E24" s="294"/>
      <c r="F24" s="294"/>
      <c r="G24" s="294"/>
      <c r="H24" s="294"/>
      <c r="I24" s="294"/>
      <c r="J24" s="295"/>
      <c r="K24" s="180">
        <v>327286.3</v>
      </c>
      <c r="L24" s="180"/>
      <c r="M24" s="151">
        <v>493645.7</v>
      </c>
      <c r="N24" s="181"/>
      <c r="O24" s="182"/>
      <c r="P24" s="153">
        <v>399881.18</v>
      </c>
      <c r="Q24" s="181"/>
      <c r="R24" s="182"/>
      <c r="S24" s="153">
        <v>119482.42</v>
      </c>
      <c r="T24" s="150"/>
      <c r="U24" s="178"/>
      <c r="V24" s="60"/>
      <c r="W24" s="60"/>
      <c r="X24" s="223"/>
      <c r="AC24" s="62"/>
      <c r="AD24" s="62"/>
      <c r="AE24" s="62"/>
      <c r="AF24" s="62"/>
      <c r="AG24" s="62"/>
      <c r="AH24" s="208"/>
      <c r="AI24" s="208"/>
      <c r="AJ24" s="62"/>
      <c r="AK24" s="62"/>
      <c r="AL24" s="62"/>
    </row>
    <row r="25" spans="1:38" s="61" customFormat="1" ht="75" customHeight="1" outlineLevel="2">
      <c r="A25" s="179"/>
      <c r="B25" s="156" t="s">
        <v>167</v>
      </c>
      <c r="C25" s="294"/>
      <c r="D25" s="294"/>
      <c r="E25" s="294"/>
      <c r="F25" s="294"/>
      <c r="G25" s="294"/>
      <c r="H25" s="294"/>
      <c r="I25" s="294"/>
      <c r="J25" s="295"/>
      <c r="K25" s="180"/>
      <c r="L25" s="180"/>
      <c r="M25" s="151">
        <v>693000.14</v>
      </c>
      <c r="N25" s="181"/>
      <c r="O25" s="182"/>
      <c r="P25" s="153">
        <v>625000.35</v>
      </c>
      <c r="Q25" s="181"/>
      <c r="R25" s="182"/>
      <c r="S25" s="153">
        <v>508000.54</v>
      </c>
      <c r="T25" s="150"/>
      <c r="U25" s="178"/>
      <c r="V25" s="60"/>
      <c r="W25" s="60"/>
      <c r="X25" s="223"/>
      <c r="AC25" s="62"/>
      <c r="AD25" s="62"/>
      <c r="AE25" s="62"/>
      <c r="AF25" s="62"/>
      <c r="AG25" s="62"/>
      <c r="AH25" s="208"/>
      <c r="AI25" s="208"/>
      <c r="AJ25" s="62"/>
      <c r="AK25" s="62"/>
      <c r="AL25" s="62"/>
    </row>
    <row r="26" spans="1:38" s="61" customFormat="1" ht="103.5" customHeight="1" outlineLevel="2">
      <c r="A26" s="228">
        <v>7</v>
      </c>
      <c r="B26" s="156" t="s">
        <v>123</v>
      </c>
      <c r="C26" s="294"/>
      <c r="D26" s="294"/>
      <c r="E26" s="294"/>
      <c r="F26" s="294"/>
      <c r="G26" s="294"/>
      <c r="H26" s="294"/>
      <c r="I26" s="294"/>
      <c r="J26" s="295"/>
      <c r="K26" s="143"/>
      <c r="L26" s="143"/>
      <c r="M26" s="151">
        <v>805355.03</v>
      </c>
      <c r="N26" s="181"/>
      <c r="O26" s="182"/>
      <c r="P26" s="153">
        <v>237045.27</v>
      </c>
      <c r="Q26" s="181"/>
      <c r="R26" s="182"/>
      <c r="S26" s="153">
        <v>0</v>
      </c>
      <c r="T26" s="150"/>
      <c r="U26" s="183"/>
      <c r="V26" s="60"/>
      <c r="W26" s="60"/>
      <c r="X26" s="223"/>
      <c r="AC26" s="62"/>
      <c r="AD26" s="62"/>
      <c r="AE26" s="62"/>
      <c r="AF26" s="62"/>
      <c r="AG26" s="62"/>
      <c r="AH26" s="208"/>
      <c r="AI26" s="208"/>
      <c r="AJ26" s="62"/>
      <c r="AK26" s="62"/>
      <c r="AL26" s="62"/>
    </row>
    <row r="27" spans="1:38" s="61" customFormat="1" ht="94.5" customHeight="1" outlineLevel="2">
      <c r="A27" s="233"/>
      <c r="B27" s="156" t="s">
        <v>168</v>
      </c>
      <c r="C27" s="298" t="s">
        <v>66</v>
      </c>
      <c r="D27" s="298" t="s">
        <v>20</v>
      </c>
      <c r="E27" s="298" t="s">
        <v>21</v>
      </c>
      <c r="F27" s="298" t="s">
        <v>67</v>
      </c>
      <c r="G27" s="298" t="s">
        <v>171</v>
      </c>
      <c r="H27" s="298" t="s">
        <v>174</v>
      </c>
      <c r="I27" s="298" t="s">
        <v>175</v>
      </c>
      <c r="J27" s="299" t="s">
        <v>84</v>
      </c>
      <c r="K27" s="143"/>
      <c r="L27" s="143"/>
      <c r="M27" s="151">
        <v>628260.34</v>
      </c>
      <c r="N27" s="181"/>
      <c r="O27" s="182"/>
      <c r="P27" s="153">
        <v>0</v>
      </c>
      <c r="Q27" s="181"/>
      <c r="R27" s="182"/>
      <c r="S27" s="153">
        <v>0</v>
      </c>
      <c r="T27" s="59"/>
      <c r="U27" s="184"/>
      <c r="V27" s="60"/>
      <c r="W27" s="60"/>
      <c r="X27" s="223"/>
      <c r="AC27" s="62"/>
      <c r="AD27" s="62"/>
      <c r="AE27" s="62"/>
      <c r="AF27" s="62"/>
      <c r="AG27" s="62"/>
      <c r="AH27" s="208"/>
      <c r="AI27" s="208"/>
      <c r="AJ27" s="62"/>
      <c r="AK27" s="62"/>
      <c r="AL27" s="62"/>
    </row>
    <row r="28" spans="1:38" s="61" customFormat="1" ht="98.25" hidden="1" customHeight="1" outlineLevel="2">
      <c r="A28" s="228">
        <v>8</v>
      </c>
      <c r="C28" s="294"/>
      <c r="D28" s="294"/>
      <c r="E28" s="294"/>
      <c r="F28" s="294"/>
      <c r="G28" s="294"/>
      <c r="H28" s="294"/>
      <c r="I28" s="294"/>
      <c r="J28" s="295"/>
      <c r="K28" s="143"/>
      <c r="L28" s="143"/>
      <c r="T28" s="59"/>
      <c r="U28" s="236" t="s">
        <v>155</v>
      </c>
      <c r="V28" s="60"/>
      <c r="W28" s="60"/>
      <c r="X28" s="223"/>
      <c r="AC28" s="62"/>
      <c r="AD28" s="62"/>
      <c r="AE28" s="62"/>
      <c r="AF28" s="62"/>
      <c r="AG28" s="62"/>
      <c r="AH28" s="208"/>
      <c r="AI28" s="208"/>
      <c r="AJ28" s="62"/>
      <c r="AK28" s="62"/>
      <c r="AL28" s="62"/>
    </row>
    <row r="29" spans="1:38" s="61" customFormat="1" ht="72" hidden="1" customHeight="1" outlineLevel="2">
      <c r="A29" s="229"/>
      <c r="C29" s="296"/>
      <c r="D29" s="296"/>
      <c r="E29" s="296"/>
      <c r="F29" s="296"/>
      <c r="G29" s="296"/>
      <c r="H29" s="296"/>
      <c r="I29" s="296"/>
      <c r="J29" s="297"/>
      <c r="K29" s="143"/>
      <c r="L29" s="143"/>
      <c r="T29" s="59"/>
      <c r="U29" s="237"/>
      <c r="V29" s="60"/>
      <c r="W29" s="60"/>
      <c r="X29" s="223"/>
      <c r="AC29" s="62"/>
      <c r="AD29" s="62"/>
      <c r="AE29" s="62"/>
      <c r="AF29" s="62"/>
      <c r="AG29" s="62"/>
      <c r="AH29" s="208"/>
      <c r="AI29" s="208"/>
      <c r="AJ29" s="62"/>
      <c r="AK29" s="62"/>
      <c r="AL29" s="62"/>
    </row>
    <row r="30" spans="1:38" ht="39" customHeight="1" outlineLevel="2">
      <c r="A30" s="227" t="s">
        <v>77</v>
      </c>
      <c r="B30" s="227"/>
      <c r="C30" s="227"/>
      <c r="D30" s="227"/>
      <c r="E30" s="227"/>
      <c r="F30" s="227"/>
      <c r="G30" s="227"/>
      <c r="H30" s="227"/>
      <c r="I30" s="227"/>
      <c r="J30" s="227"/>
      <c r="K30" s="189"/>
      <c r="L30" s="190"/>
      <c r="M30" s="28">
        <f>M12+M13+M14+M21+M22+M23+M24+M25+M26+M27</f>
        <v>12012504.545</v>
      </c>
      <c r="N30" s="28">
        <f>SUM(N21:N29)+N14+N13+N12</f>
        <v>0</v>
      </c>
      <c r="O30" s="28"/>
      <c r="P30" s="28">
        <f>P12+P13+P14+P21+P22+P23+P24+P25+P26+P27</f>
        <v>10450902.949999997</v>
      </c>
      <c r="Q30" s="28">
        <f>SUM(Q21:Q29)+Q14+Q13+Q12</f>
        <v>0</v>
      </c>
      <c r="R30" s="28"/>
      <c r="S30" s="28">
        <f>S12+S13+S14+S21+S22+S23+S24+S25+S26+S27</f>
        <v>9462497.3699999992</v>
      </c>
      <c r="T30" s="28"/>
      <c r="U30" s="15"/>
      <c r="V30" s="225"/>
      <c r="W30" s="225"/>
      <c r="X30" s="67"/>
      <c r="AB30" s="226"/>
      <c r="AC30" s="2"/>
      <c r="AD30" s="2"/>
      <c r="AE30" s="2"/>
      <c r="AF30" s="2"/>
      <c r="AG30" s="2"/>
      <c r="AH30" s="54"/>
      <c r="AI30" s="54"/>
      <c r="AJ30" s="2"/>
      <c r="AK30" s="2"/>
      <c r="AL30" s="2"/>
    </row>
    <row r="31" spans="1:38" ht="25.2" outlineLevel="2">
      <c r="A31" s="21"/>
      <c r="B31" s="22"/>
      <c r="C31" s="23"/>
      <c r="D31" s="17"/>
      <c r="E31" s="17"/>
      <c r="F31" s="17"/>
      <c r="G31" s="17"/>
      <c r="H31" s="17"/>
      <c r="I31" s="17"/>
      <c r="J31" s="17"/>
      <c r="K31" s="18"/>
      <c r="L31" s="18"/>
      <c r="M31" s="19"/>
      <c r="N31" s="19"/>
      <c r="O31" s="19"/>
      <c r="P31" s="19"/>
      <c r="Q31" s="19"/>
      <c r="R31" s="19"/>
      <c r="S31" s="19"/>
      <c r="T31" s="19"/>
      <c r="U31" s="20"/>
      <c r="V31" s="225"/>
      <c r="W31" s="225"/>
      <c r="X31" s="16"/>
      <c r="AB31" s="226"/>
      <c r="AC31" s="2"/>
      <c r="AD31" s="2"/>
      <c r="AE31" s="2"/>
      <c r="AF31" s="2"/>
      <c r="AG31" s="2"/>
      <c r="AH31" s="54"/>
      <c r="AI31" s="54"/>
      <c r="AJ31" s="2"/>
      <c r="AK31" s="2"/>
      <c r="AL31" s="2"/>
    </row>
    <row r="32" spans="1:38" ht="25.2" hidden="1" outlineLevel="2">
      <c r="A32" s="24"/>
      <c r="B32" s="22"/>
      <c r="C32" s="23"/>
      <c r="D32" s="17"/>
      <c r="E32" s="17"/>
      <c r="F32" s="17"/>
      <c r="G32" s="17"/>
      <c r="H32" s="17"/>
      <c r="I32" s="17"/>
      <c r="J32" s="17"/>
      <c r="K32" s="18"/>
      <c r="L32" s="27"/>
      <c r="M32" s="19">
        <f>M8-M30</f>
        <v>0</v>
      </c>
      <c r="N32" s="19"/>
      <c r="O32" s="18"/>
      <c r="P32" s="19">
        <f>P8-P30</f>
        <v>0</v>
      </c>
      <c r="Q32" s="19"/>
      <c r="R32" s="18"/>
      <c r="S32" s="19">
        <f>S8-S30</f>
        <v>0</v>
      </c>
      <c r="T32" s="19"/>
      <c r="U32" s="20"/>
      <c r="V32" s="224"/>
      <c r="W32" s="225"/>
      <c r="X32" s="16"/>
      <c r="AB32" s="226"/>
      <c r="AC32" s="2"/>
      <c r="AD32" s="2"/>
      <c r="AE32" s="2"/>
      <c r="AF32" s="2"/>
      <c r="AG32" s="2"/>
      <c r="AH32" s="2"/>
      <c r="AI32" s="2"/>
      <c r="AJ32" s="2"/>
      <c r="AK32" s="2"/>
      <c r="AL32" s="2"/>
    </row>
    <row r="33" spans="1:38" ht="25.2" hidden="1" outlineLevel="2">
      <c r="A33" s="24"/>
      <c r="B33" s="22"/>
      <c r="C33" s="23"/>
      <c r="D33" s="17"/>
      <c r="E33" s="17"/>
      <c r="F33" s="17"/>
      <c r="G33" s="17"/>
      <c r="H33" s="17"/>
      <c r="I33" s="17"/>
      <c r="J33" s="17"/>
      <c r="K33" s="18"/>
      <c r="L33" s="18"/>
      <c r="M33" s="29">
        <f>M30+M32</f>
        <v>12012504.545</v>
      </c>
      <c r="N33" s="29">
        <f t="shared" ref="N33:S33" si="1">N30+N32</f>
        <v>0</v>
      </c>
      <c r="O33" s="29">
        <f t="shared" si="1"/>
        <v>0</v>
      </c>
      <c r="P33" s="29">
        <f t="shared" si="1"/>
        <v>10450902.949999997</v>
      </c>
      <c r="Q33" s="29">
        <f t="shared" si="1"/>
        <v>0</v>
      </c>
      <c r="R33" s="29">
        <f t="shared" si="1"/>
        <v>0</v>
      </c>
      <c r="S33" s="29">
        <f t="shared" si="1"/>
        <v>9462497.3699999992</v>
      </c>
      <c r="T33" s="19"/>
      <c r="U33" s="20"/>
      <c r="V33" s="225"/>
      <c r="W33" s="225"/>
      <c r="X33" s="16"/>
      <c r="AB33" s="226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ht="25.2" hidden="1" outlineLevel="2">
      <c r="A34" s="24"/>
      <c r="B34" s="22"/>
      <c r="C34" s="23"/>
      <c r="D34" s="17"/>
      <c r="E34" s="17"/>
      <c r="F34" s="17"/>
      <c r="G34" s="17"/>
      <c r="H34" s="17"/>
      <c r="I34" s="17"/>
      <c r="J34" s="17"/>
      <c r="K34" s="18"/>
      <c r="L34" s="18"/>
      <c r="M34" s="19" t="e">
        <f>M33-#REF!-#REF!-#REF!</f>
        <v>#REF!</v>
      </c>
      <c r="N34" s="19" t="e">
        <f>N33-#REF!-#REF!-#REF!</f>
        <v>#REF!</v>
      </c>
      <c r="O34" s="19" t="e">
        <f>O33-#REF!-#REF!-#REF!</f>
        <v>#REF!</v>
      </c>
      <c r="P34" s="19" t="e">
        <f>P33-#REF!-#REF!-#REF!</f>
        <v>#REF!</v>
      </c>
      <c r="Q34" s="19" t="e">
        <f>Q33-#REF!-#REF!-#REF!</f>
        <v>#REF!</v>
      </c>
      <c r="R34" s="19" t="e">
        <f>R33-#REF!-#REF!-#REF!</f>
        <v>#REF!</v>
      </c>
      <c r="S34" s="19" t="e">
        <f>S33-#REF!-#REF!-#REF!</f>
        <v>#REF!</v>
      </c>
      <c r="T34" s="19"/>
      <c r="U34" s="20"/>
      <c r="V34" s="225"/>
      <c r="W34" s="225"/>
      <c r="X34" s="16"/>
      <c r="AB34" s="226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38" ht="25.2" outlineLevel="2">
      <c r="A35" s="24"/>
      <c r="B35" s="22"/>
      <c r="C35" s="23"/>
      <c r="D35" s="17"/>
      <c r="E35" s="17"/>
      <c r="F35" s="17"/>
      <c r="G35" s="17"/>
      <c r="H35" s="17"/>
      <c r="I35" s="17"/>
      <c r="J35" s="17"/>
      <c r="K35" s="18"/>
      <c r="L35" s="18"/>
      <c r="M35" s="19"/>
      <c r="N35" s="19"/>
      <c r="O35" s="18"/>
      <c r="P35" s="19"/>
      <c r="Q35" s="19"/>
      <c r="R35" s="18"/>
      <c r="S35" s="19"/>
      <c r="T35" s="19"/>
      <c r="U35" s="20"/>
      <c r="V35" s="225"/>
      <c r="W35" s="225"/>
      <c r="X35" s="16"/>
      <c r="AB35" s="226"/>
      <c r="AC35" s="2"/>
      <c r="AD35" s="2"/>
      <c r="AE35" s="2"/>
      <c r="AF35" s="2"/>
      <c r="AG35" s="2"/>
      <c r="AH35" s="2"/>
      <c r="AI35" s="2"/>
      <c r="AJ35" s="2"/>
      <c r="AK35" s="2"/>
      <c r="AL35" s="2"/>
    </row>
    <row r="36" spans="1:38" ht="31.8" hidden="1">
      <c r="A36" s="24"/>
      <c r="B36" s="22"/>
      <c r="C36" s="25"/>
      <c r="D36" s="25"/>
      <c r="E36" s="25"/>
      <c r="F36" s="25"/>
      <c r="G36" s="25"/>
      <c r="H36" s="25"/>
      <c r="I36" s="25"/>
      <c r="J36" s="25"/>
      <c r="K36" s="18"/>
      <c r="L36" s="18"/>
      <c r="M36" s="19"/>
      <c r="N36" s="19"/>
      <c r="O36" s="18"/>
      <c r="P36" s="19"/>
      <c r="Q36" s="19"/>
      <c r="R36" s="18"/>
      <c r="S36" s="19"/>
      <c r="T36" s="19"/>
      <c r="U36" s="20"/>
      <c r="V36" s="225"/>
      <c r="W36" s="225"/>
      <c r="X36" s="16"/>
      <c r="AB36" s="226"/>
      <c r="AC36" s="2"/>
      <c r="AD36" s="2"/>
      <c r="AE36" s="2"/>
      <c r="AF36" s="2"/>
      <c r="AG36" s="2"/>
      <c r="AH36" s="2"/>
      <c r="AI36" s="2"/>
      <c r="AJ36" s="2"/>
      <c r="AK36" s="2"/>
      <c r="AL36" s="2"/>
    </row>
    <row r="37" spans="1:38" ht="25.2">
      <c r="A37" s="26"/>
      <c r="B37" s="22"/>
      <c r="C37" s="25"/>
      <c r="D37" s="25"/>
      <c r="E37" s="25"/>
      <c r="F37" s="25"/>
      <c r="G37" s="25"/>
      <c r="H37" s="25"/>
      <c r="I37" s="25"/>
      <c r="J37" s="25"/>
      <c r="K37" s="18"/>
      <c r="L37" s="18"/>
      <c r="M37" s="19"/>
      <c r="N37" s="19"/>
      <c r="O37" s="18"/>
      <c r="P37" s="19"/>
      <c r="Q37" s="19"/>
      <c r="R37" s="18"/>
      <c r="S37" s="19"/>
      <c r="T37" s="19"/>
      <c r="U37" s="20"/>
      <c r="V37" s="225"/>
      <c r="W37" s="225"/>
      <c r="X37" s="16"/>
      <c r="AB37" s="226"/>
      <c r="AC37" s="2"/>
      <c r="AD37" s="2"/>
      <c r="AE37" s="2"/>
      <c r="AF37" s="2"/>
      <c r="AG37" s="2"/>
      <c r="AH37" s="207"/>
      <c r="AI37" s="207"/>
      <c r="AJ37" s="2"/>
      <c r="AK37" s="2"/>
      <c r="AL37" s="2"/>
    </row>
    <row r="38" spans="1:38" ht="25.2">
      <c r="A38" s="26"/>
      <c r="B38" s="22"/>
      <c r="C38" s="25"/>
      <c r="D38" s="25"/>
      <c r="E38" s="25"/>
      <c r="F38" s="25"/>
      <c r="G38" s="25"/>
      <c r="H38" s="25"/>
      <c r="I38" s="25"/>
      <c r="J38" s="25"/>
      <c r="K38" s="18"/>
      <c r="L38" s="18"/>
      <c r="M38" s="19"/>
      <c r="N38" s="19"/>
      <c r="O38" s="18"/>
      <c r="P38" s="19"/>
      <c r="Q38" s="19"/>
      <c r="R38" s="18"/>
      <c r="S38" s="19"/>
      <c r="T38" s="19"/>
      <c r="U38" s="20"/>
      <c r="V38" s="225"/>
      <c r="W38" s="225"/>
      <c r="X38" s="16"/>
      <c r="AB38" s="226"/>
      <c r="AC38" s="2"/>
      <c r="AD38" s="2"/>
      <c r="AE38" s="2"/>
      <c r="AF38" s="2"/>
      <c r="AG38" s="2"/>
      <c r="AH38" s="52"/>
      <c r="AI38" s="52"/>
      <c r="AJ38" s="2"/>
      <c r="AK38" s="2"/>
      <c r="AL38" s="2"/>
    </row>
    <row r="39" spans="1:38" ht="25.2">
      <c r="A39" s="26"/>
      <c r="B39" s="22"/>
      <c r="C39" s="25"/>
      <c r="D39" s="25"/>
      <c r="E39" s="25"/>
      <c r="F39" s="25"/>
      <c r="G39" s="25"/>
      <c r="H39" s="25"/>
      <c r="I39" s="25"/>
      <c r="J39" s="25"/>
      <c r="K39" s="18"/>
      <c r="L39" s="18"/>
      <c r="M39" s="19"/>
      <c r="N39" s="19"/>
      <c r="O39" s="18"/>
      <c r="P39" s="19"/>
      <c r="Q39" s="19"/>
      <c r="R39" s="18"/>
      <c r="S39" s="19"/>
      <c r="T39" s="19"/>
      <c r="U39" s="20"/>
      <c r="V39" s="225"/>
      <c r="W39" s="225"/>
      <c r="X39" s="16"/>
      <c r="AB39" s="226"/>
      <c r="AC39" s="2"/>
      <c r="AD39" s="2"/>
      <c r="AE39" s="2"/>
      <c r="AF39" s="2"/>
      <c r="AG39" s="2"/>
      <c r="AH39" s="52"/>
      <c r="AI39" s="52"/>
      <c r="AJ39" s="2"/>
      <c r="AK39" s="2"/>
      <c r="AL39" s="2"/>
    </row>
    <row r="40" spans="1:38" ht="25.2">
      <c r="A40" s="26"/>
      <c r="B40" s="22"/>
      <c r="C40" s="25"/>
      <c r="D40" s="25"/>
      <c r="E40" s="25"/>
      <c r="F40" s="25"/>
      <c r="G40" s="25"/>
      <c r="H40" s="25"/>
      <c r="I40" s="25"/>
      <c r="J40" s="25"/>
      <c r="K40" s="18"/>
      <c r="L40" s="18"/>
      <c r="M40" s="19"/>
      <c r="N40" s="19"/>
      <c r="O40" s="18"/>
      <c r="P40" s="19"/>
      <c r="Q40" s="19"/>
      <c r="R40" s="18"/>
      <c r="S40" s="19"/>
      <c r="T40" s="19"/>
      <c r="U40" s="20"/>
      <c r="V40" s="225"/>
      <c r="W40" s="225"/>
      <c r="X40" s="16"/>
      <c r="AB40" s="226"/>
      <c r="AC40" s="2"/>
      <c r="AD40" s="2"/>
      <c r="AE40" s="2"/>
      <c r="AF40" s="2"/>
      <c r="AG40" s="2"/>
      <c r="AH40" s="52"/>
      <c r="AI40" s="52"/>
      <c r="AJ40" s="2"/>
      <c r="AK40" s="2"/>
      <c r="AL40" s="2"/>
    </row>
    <row r="41" spans="1:38" ht="25.2">
      <c r="A41" s="26"/>
      <c r="B41" s="22"/>
      <c r="C41" s="25"/>
      <c r="D41" s="25"/>
      <c r="E41" s="25"/>
      <c r="F41" s="25"/>
      <c r="G41" s="25"/>
      <c r="H41" s="25"/>
      <c r="I41" s="25"/>
      <c r="J41" s="25"/>
      <c r="K41" s="18"/>
      <c r="L41" s="18"/>
      <c r="M41" s="19"/>
      <c r="N41" s="19"/>
      <c r="O41" s="18"/>
      <c r="P41" s="19"/>
      <c r="Q41" s="19"/>
      <c r="R41" s="18"/>
      <c r="S41" s="19"/>
      <c r="T41" s="19"/>
      <c r="U41" s="20"/>
      <c r="V41" s="225"/>
      <c r="W41" s="225"/>
      <c r="X41" s="16"/>
      <c r="AB41" s="226"/>
      <c r="AC41" s="2"/>
      <c r="AD41" s="2"/>
      <c r="AE41" s="2"/>
      <c r="AF41" s="2"/>
      <c r="AG41" s="2"/>
      <c r="AH41" s="52"/>
      <c r="AI41" s="52"/>
      <c r="AJ41" s="2"/>
      <c r="AK41" s="2"/>
      <c r="AL41" s="2"/>
    </row>
    <row r="42" spans="1:38" ht="25.2">
      <c r="A42" s="26"/>
      <c r="B42" s="22"/>
      <c r="C42" s="25"/>
      <c r="D42" s="25"/>
      <c r="E42" s="25"/>
      <c r="F42" s="25"/>
      <c r="G42" s="25"/>
      <c r="H42" s="25"/>
      <c r="I42" s="25"/>
      <c r="J42" s="25"/>
      <c r="K42" s="18"/>
      <c r="L42" s="18"/>
      <c r="M42" s="19"/>
      <c r="N42" s="19"/>
      <c r="O42" s="18"/>
      <c r="P42" s="19"/>
      <c r="Q42" s="19"/>
      <c r="R42" s="18"/>
      <c r="S42" s="19"/>
      <c r="T42" s="19"/>
      <c r="U42" s="20"/>
      <c r="V42" s="225"/>
      <c r="W42" s="225"/>
      <c r="X42" s="16"/>
      <c r="AB42" s="226"/>
      <c r="AC42" s="2"/>
      <c r="AD42" s="2"/>
      <c r="AE42" s="2"/>
      <c r="AF42" s="2"/>
      <c r="AG42" s="2"/>
      <c r="AH42" s="52"/>
      <c r="AI42" s="52"/>
      <c r="AJ42" s="2"/>
      <c r="AK42" s="2"/>
      <c r="AL42" s="2"/>
    </row>
    <row r="43" spans="1:38" ht="99" customHeight="1">
      <c r="A43" s="1"/>
      <c r="B43" s="219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C43" s="2"/>
      <c r="AD43" s="2"/>
      <c r="AE43" s="2"/>
      <c r="AF43" s="2"/>
      <c r="AG43" s="2"/>
      <c r="AH43" s="2"/>
      <c r="AI43" s="2"/>
      <c r="AJ43" s="2"/>
      <c r="AK43" s="2"/>
      <c r="AL43" s="2"/>
    </row>
    <row r="44" spans="1:38" ht="124.5" customHeight="1">
      <c r="A44" s="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13"/>
      <c r="AC44" s="2"/>
      <c r="AD44" s="2"/>
      <c r="AE44" s="2"/>
      <c r="AF44" s="2"/>
      <c r="AG44" s="2"/>
      <c r="AH44" s="2"/>
      <c r="AI44" s="2"/>
      <c r="AJ44" s="2"/>
      <c r="AK44" s="2"/>
      <c r="AL44" s="2"/>
    </row>
    <row r="45" spans="1:38" ht="15" customHeight="1">
      <c r="A45" s="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13"/>
    </row>
    <row r="46" spans="1:38" ht="15" customHeight="1">
      <c r="A46" s="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13"/>
    </row>
    <row r="47" spans="1:38" ht="15" customHeight="1">
      <c r="A47" s="1"/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13"/>
    </row>
    <row r="48" spans="1:38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3"/>
      <c r="X48" s="13"/>
    </row>
    <row r="49" spans="1:24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3"/>
      <c r="X49" s="13"/>
    </row>
    <row r="50" spans="1:24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3"/>
      <c r="X50" s="13"/>
    </row>
    <row r="51" spans="1:24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3"/>
      <c r="X51" s="13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</sheetData>
  <mergeCells count="49">
    <mergeCell ref="U21:U23"/>
    <mergeCell ref="U28:U29"/>
    <mergeCell ref="A21:A23"/>
    <mergeCell ref="A26:A27"/>
    <mergeCell ref="A28:A29"/>
    <mergeCell ref="B43:Z43"/>
    <mergeCell ref="B44:W47"/>
    <mergeCell ref="X12:X29"/>
    <mergeCell ref="V32:W35"/>
    <mergeCell ref="AB32:AB34"/>
    <mergeCell ref="AB35:AB37"/>
    <mergeCell ref="V36:W36"/>
    <mergeCell ref="V37:W42"/>
    <mergeCell ref="A30:J30"/>
    <mergeCell ref="AB38:AB42"/>
    <mergeCell ref="V30:W31"/>
    <mergeCell ref="AB30:AB31"/>
    <mergeCell ref="A14:A20"/>
    <mergeCell ref="U14:U20"/>
    <mergeCell ref="X5:X6"/>
    <mergeCell ref="V7:W7"/>
    <mergeCell ref="A8:J8"/>
    <mergeCell ref="V8:W8"/>
    <mergeCell ref="AH37:AI37"/>
    <mergeCell ref="AH9:AI29"/>
    <mergeCell ref="V9:W9"/>
    <mergeCell ref="K12:K13"/>
    <mergeCell ref="L12:L13"/>
    <mergeCell ref="O12:O13"/>
    <mergeCell ref="R12:R13"/>
    <mergeCell ref="B10:B11"/>
    <mergeCell ref="U10:U11"/>
    <mergeCell ref="A10:A11"/>
    <mergeCell ref="K14:K20"/>
    <mergeCell ref="K30:L30"/>
    <mergeCell ref="U1:W1"/>
    <mergeCell ref="A2:W2"/>
    <mergeCell ref="A3:W3"/>
    <mergeCell ref="A4:W4"/>
    <mergeCell ref="A5:B5"/>
    <mergeCell ref="C5:J5"/>
    <mergeCell ref="L5:N5"/>
    <mergeCell ref="O5:Q5"/>
    <mergeCell ref="R5:T5"/>
    <mergeCell ref="U5:U6"/>
    <mergeCell ref="V5:W6"/>
    <mergeCell ref="L14:L20"/>
    <mergeCell ref="O14:O20"/>
    <mergeCell ref="R14:R20"/>
  </mergeCells>
  <pageMargins left="0.19685039370078741" right="0.19685039370078741" top="0.74803149606299213" bottom="0.74803149606299213" header="0.31496062992125984" footer="0.31496062992125984"/>
  <pageSetup paperSize="9" scale="25" fitToHeight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workbookViewId="0">
      <selection activeCell="E35" sqref="E35"/>
    </sheetView>
  </sheetViews>
  <sheetFormatPr defaultRowHeight="13.8"/>
  <cols>
    <col min="1" max="1" width="4.109375" customWidth="1"/>
    <col min="2" max="2" width="40.109375" customWidth="1"/>
    <col min="3" max="3" width="23.5546875" customWidth="1"/>
    <col min="4" max="4" width="18.33203125" customWidth="1"/>
    <col min="5" max="5" width="14.109375" customWidth="1"/>
    <col min="6" max="6" width="9.109375" customWidth="1"/>
    <col min="7" max="7" width="10.5546875" customWidth="1"/>
    <col min="8" max="8" width="37.6640625" customWidth="1"/>
    <col min="9" max="9" width="27.6640625" customWidth="1"/>
    <col min="10" max="10" width="24.109375" customWidth="1"/>
    <col min="11" max="11" width="15" customWidth="1"/>
    <col min="12" max="12" width="18.109375" customWidth="1"/>
    <col min="13" max="13" width="14.88671875" customWidth="1"/>
  </cols>
  <sheetData>
    <row r="2" spans="1:13">
      <c r="A2" s="238" t="s">
        <v>63</v>
      </c>
      <c r="B2" s="244" t="s">
        <v>70</v>
      </c>
      <c r="C2" s="244" t="s">
        <v>103</v>
      </c>
      <c r="D2" s="244" t="s">
        <v>104</v>
      </c>
      <c r="E2" s="244">
        <v>2021</v>
      </c>
      <c r="F2" s="110"/>
      <c r="G2" s="111"/>
      <c r="H2" s="245" t="s">
        <v>74</v>
      </c>
      <c r="I2" s="238" t="s">
        <v>75</v>
      </c>
      <c r="J2" s="239" t="s">
        <v>114</v>
      </c>
      <c r="K2" s="88">
        <v>2022</v>
      </c>
      <c r="L2" s="89">
        <v>2023</v>
      </c>
      <c r="M2" s="89">
        <v>2024</v>
      </c>
    </row>
    <row r="3" spans="1:13">
      <c r="A3" s="238"/>
      <c r="B3" s="244"/>
      <c r="C3" s="244"/>
      <c r="D3" s="244"/>
      <c r="E3" s="244"/>
      <c r="F3" s="89" t="s">
        <v>72</v>
      </c>
      <c r="G3" s="89" t="s">
        <v>73</v>
      </c>
      <c r="H3" s="246"/>
      <c r="I3" s="238"/>
      <c r="J3" s="240"/>
      <c r="K3" s="90" t="s">
        <v>76</v>
      </c>
      <c r="L3" s="90" t="s">
        <v>76</v>
      </c>
      <c r="M3" s="90" t="s">
        <v>76</v>
      </c>
    </row>
    <row r="4" spans="1:13" ht="28.8">
      <c r="A4" s="112" t="s">
        <v>118</v>
      </c>
      <c r="B4" s="95" t="s">
        <v>115</v>
      </c>
      <c r="C4" s="96" t="s">
        <v>116</v>
      </c>
      <c r="D4" s="97"/>
      <c r="E4" s="97"/>
      <c r="F4" s="98"/>
      <c r="G4" s="98"/>
      <c r="H4" s="99"/>
      <c r="I4" s="100"/>
      <c r="J4" s="100"/>
      <c r="K4" s="101">
        <f>K5</f>
        <v>0</v>
      </c>
      <c r="L4" s="101">
        <f>L5</f>
        <v>0</v>
      </c>
      <c r="M4" s="101">
        <f>M5</f>
        <v>0</v>
      </c>
    </row>
    <row r="5" spans="1:13">
      <c r="A5" s="241"/>
      <c r="B5" s="241"/>
      <c r="C5" s="241"/>
      <c r="D5" s="102"/>
      <c r="E5" s="103"/>
      <c r="F5" s="104"/>
      <c r="G5" s="104"/>
      <c r="H5" s="242" t="s">
        <v>117</v>
      </c>
      <c r="I5" s="243"/>
      <c r="J5" s="105"/>
      <c r="K5" s="106"/>
      <c r="L5" s="86">
        <v>0</v>
      </c>
      <c r="M5" s="86">
        <v>0</v>
      </c>
    </row>
    <row r="6" spans="1:13">
      <c r="D6" s="107"/>
      <c r="H6" s="108"/>
      <c r="L6" s="64"/>
      <c r="M6" s="109"/>
    </row>
    <row r="7" spans="1:13">
      <c r="D7" s="107"/>
      <c r="H7" s="108"/>
      <c r="L7" s="64"/>
      <c r="M7" s="64"/>
    </row>
    <row r="8" spans="1:13">
      <c r="D8" s="107"/>
      <c r="H8" s="108"/>
      <c r="L8" s="64"/>
      <c r="M8" s="64"/>
    </row>
    <row r="9" spans="1:13">
      <c r="D9" s="107"/>
      <c r="H9" s="108"/>
    </row>
    <row r="10" spans="1:13">
      <c r="D10" s="107"/>
    </row>
    <row r="11" spans="1:13">
      <c r="D11" s="107"/>
    </row>
  </sheetData>
  <mergeCells count="10">
    <mergeCell ref="I2:I3"/>
    <mergeCell ref="J2:J3"/>
    <mergeCell ref="A5:C5"/>
    <mergeCell ref="H5:I5"/>
    <mergeCell ref="A2:A3"/>
    <mergeCell ref="B2:B3"/>
    <mergeCell ref="C2:C3"/>
    <mergeCell ref="D2:D3"/>
    <mergeCell ref="E2:E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J12"/>
  <sheetViews>
    <sheetView zoomScale="90" zoomScaleNormal="90" workbookViewId="0">
      <selection activeCell="H9" sqref="H9"/>
    </sheetView>
  </sheetViews>
  <sheetFormatPr defaultRowHeight="13.8"/>
  <cols>
    <col min="1" max="1" width="6" customWidth="1"/>
    <col min="2" max="2" width="24" customWidth="1"/>
    <col min="3" max="3" width="22.44140625" customWidth="1"/>
    <col min="4" max="5" width="10" customWidth="1"/>
    <col min="6" max="6" width="49.6640625" customWidth="1"/>
    <col min="7" max="7" width="58" customWidth="1"/>
    <col min="8" max="8" width="22.5546875" customWidth="1"/>
    <col min="9" max="9" width="22.6640625" customWidth="1"/>
    <col min="10" max="10" width="22" customWidth="1"/>
  </cols>
  <sheetData>
    <row r="2" spans="1:10">
      <c r="I2" s="247" t="s">
        <v>85</v>
      </c>
      <c r="J2" s="248"/>
    </row>
    <row r="4" spans="1:10">
      <c r="A4" s="249" t="s">
        <v>63</v>
      </c>
      <c r="B4" s="249" t="s">
        <v>70</v>
      </c>
      <c r="C4" s="249" t="s">
        <v>71</v>
      </c>
      <c r="D4" s="36"/>
      <c r="E4" s="36"/>
      <c r="F4" s="36"/>
      <c r="G4" s="36"/>
      <c r="H4" s="37">
        <v>2021</v>
      </c>
      <c r="I4" s="38">
        <v>2022</v>
      </c>
      <c r="J4" s="38">
        <v>2023</v>
      </c>
    </row>
    <row r="5" spans="1:10">
      <c r="A5" s="249"/>
      <c r="B5" s="249"/>
      <c r="C5" s="249"/>
      <c r="D5" s="38" t="s">
        <v>72</v>
      </c>
      <c r="E5" s="38" t="s">
        <v>73</v>
      </c>
      <c r="F5" s="39" t="s">
        <v>74</v>
      </c>
      <c r="G5" s="39" t="s">
        <v>91</v>
      </c>
      <c r="H5" s="39" t="s">
        <v>92</v>
      </c>
      <c r="I5" s="39" t="s">
        <v>92</v>
      </c>
      <c r="J5" s="39" t="s">
        <v>92</v>
      </c>
    </row>
    <row r="6" spans="1:10" ht="55.5" customHeight="1">
      <c r="A6" s="34" t="s">
        <v>87</v>
      </c>
      <c r="B6" s="41" t="s">
        <v>88</v>
      </c>
      <c r="C6" s="40" t="s">
        <v>89</v>
      </c>
      <c r="D6" s="35">
        <v>242</v>
      </c>
      <c r="E6" s="30"/>
      <c r="F6" s="42" t="s">
        <v>81</v>
      </c>
      <c r="G6" s="32" t="s">
        <v>80</v>
      </c>
      <c r="H6" s="47">
        <v>54958.423999999999</v>
      </c>
      <c r="I6" s="44">
        <v>0</v>
      </c>
      <c r="J6" s="44">
        <v>0</v>
      </c>
    </row>
    <row r="7" spans="1:10" ht="74.25" customHeight="1">
      <c r="A7" s="30"/>
      <c r="B7" s="30"/>
      <c r="C7" s="30"/>
      <c r="D7" s="35">
        <v>242</v>
      </c>
      <c r="E7" s="30"/>
      <c r="F7" s="42" t="s">
        <v>82</v>
      </c>
      <c r="G7" s="32" t="s">
        <v>80</v>
      </c>
      <c r="H7" s="47">
        <v>16000</v>
      </c>
      <c r="I7" s="44">
        <v>0</v>
      </c>
      <c r="J7" s="44">
        <v>0</v>
      </c>
    </row>
    <row r="8" spans="1:10" ht="93.75" customHeight="1">
      <c r="A8" s="30"/>
      <c r="B8" s="30"/>
      <c r="C8" s="30"/>
      <c r="D8" s="35">
        <v>242</v>
      </c>
      <c r="E8" s="30"/>
      <c r="F8" s="42" t="s">
        <v>79</v>
      </c>
      <c r="G8" s="32" t="s">
        <v>94</v>
      </c>
      <c r="H8" s="47">
        <v>31504.833999999999</v>
      </c>
      <c r="I8" s="46">
        <v>0</v>
      </c>
      <c r="J8" s="46">
        <v>0</v>
      </c>
    </row>
    <row r="9" spans="1:10" ht="56.25" customHeight="1">
      <c r="A9" s="30"/>
      <c r="B9" s="30"/>
      <c r="C9" s="30"/>
      <c r="D9" s="35">
        <v>242</v>
      </c>
      <c r="E9" s="30"/>
      <c r="F9" s="42" t="s">
        <v>83</v>
      </c>
      <c r="G9" s="33" t="s">
        <v>80</v>
      </c>
      <c r="H9" s="47">
        <v>133709.481</v>
      </c>
      <c r="I9" s="46">
        <v>0</v>
      </c>
      <c r="J9" s="46">
        <v>0</v>
      </c>
    </row>
    <row r="10" spans="1:10" ht="53.25" customHeight="1">
      <c r="A10" s="30"/>
      <c r="B10" s="30"/>
      <c r="C10" s="30"/>
      <c r="D10" s="35">
        <v>242</v>
      </c>
      <c r="E10" s="30"/>
      <c r="F10" s="42" t="s">
        <v>64</v>
      </c>
      <c r="G10" s="45" t="s">
        <v>90</v>
      </c>
      <c r="H10" s="48">
        <v>173713.49</v>
      </c>
      <c r="I10" s="46">
        <v>0</v>
      </c>
      <c r="J10" s="46">
        <v>0</v>
      </c>
    </row>
    <row r="11" spans="1:10" ht="66">
      <c r="A11" s="30"/>
      <c r="B11" s="30"/>
      <c r="C11" s="30"/>
      <c r="D11" s="35">
        <v>242</v>
      </c>
      <c r="E11" s="30"/>
      <c r="F11" s="43" t="s">
        <v>65</v>
      </c>
      <c r="G11" s="33" t="s">
        <v>69</v>
      </c>
      <c r="H11" s="47">
        <v>4200</v>
      </c>
      <c r="I11" s="46">
        <v>0</v>
      </c>
      <c r="J11" s="46">
        <v>0</v>
      </c>
    </row>
    <row r="12" spans="1:10" ht="24.75" customHeight="1">
      <c r="A12" s="49"/>
      <c r="B12" s="250" t="s">
        <v>77</v>
      </c>
      <c r="C12" s="251"/>
      <c r="D12" s="251"/>
      <c r="E12" s="251"/>
      <c r="F12" s="251"/>
      <c r="G12" s="252"/>
      <c r="H12" s="50">
        <f>SUM(H6:H11)</f>
        <v>414086.22899999999</v>
      </c>
      <c r="I12" s="49"/>
      <c r="J12" s="49"/>
    </row>
  </sheetData>
  <mergeCells count="5">
    <mergeCell ref="I2:J2"/>
    <mergeCell ref="A4:A5"/>
    <mergeCell ref="B4:B5"/>
    <mergeCell ref="C4:C5"/>
    <mergeCell ref="B12:G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"/>
  <sheetViews>
    <sheetView workbookViewId="0">
      <selection activeCell="J5" sqref="J5"/>
    </sheetView>
  </sheetViews>
  <sheetFormatPr defaultRowHeight="13.8"/>
  <cols>
    <col min="1" max="1" width="4.109375" customWidth="1"/>
    <col min="2" max="2" width="31.44140625" customWidth="1"/>
    <col min="3" max="3" width="23.5546875" customWidth="1"/>
    <col min="4" max="4" width="17" customWidth="1"/>
    <col min="6" max="6" width="9.109375" customWidth="1"/>
    <col min="7" max="7" width="10.5546875" customWidth="1"/>
    <col min="8" max="8" width="38.33203125" customWidth="1"/>
    <col min="9" max="9" width="39.6640625" customWidth="1"/>
    <col min="10" max="10" width="35.44140625" customWidth="1"/>
    <col min="11" max="11" width="15" customWidth="1"/>
    <col min="12" max="12" width="18.109375" customWidth="1"/>
    <col min="13" max="13" width="14.88671875" customWidth="1"/>
  </cols>
  <sheetData>
    <row r="2" spans="1:13">
      <c r="A2" s="257" t="s">
        <v>63</v>
      </c>
      <c r="B2" s="244" t="s">
        <v>70</v>
      </c>
      <c r="C2" s="244" t="s">
        <v>103</v>
      </c>
      <c r="D2" s="244" t="s">
        <v>104</v>
      </c>
      <c r="E2" s="244">
        <v>2021</v>
      </c>
      <c r="F2" s="261" t="s">
        <v>72</v>
      </c>
      <c r="G2" s="253" t="s">
        <v>73</v>
      </c>
      <c r="H2" s="245" t="s">
        <v>74</v>
      </c>
      <c r="I2" s="255" t="s">
        <v>75</v>
      </c>
      <c r="J2" s="257" t="s">
        <v>105</v>
      </c>
      <c r="K2" s="88">
        <v>2022</v>
      </c>
      <c r="L2" s="89">
        <v>2023</v>
      </c>
      <c r="M2" s="89">
        <v>2024</v>
      </c>
    </row>
    <row r="3" spans="1:13">
      <c r="A3" s="258"/>
      <c r="B3" s="244"/>
      <c r="C3" s="244"/>
      <c r="D3" s="244"/>
      <c r="E3" s="244"/>
      <c r="F3" s="262"/>
      <c r="G3" s="254"/>
      <c r="H3" s="246"/>
      <c r="I3" s="256"/>
      <c r="J3" s="258"/>
      <c r="K3" s="90" t="s">
        <v>76</v>
      </c>
      <c r="L3" s="90" t="s">
        <v>76</v>
      </c>
      <c r="M3" s="90" t="s">
        <v>76</v>
      </c>
    </row>
    <row r="4" spans="1:13" ht="51" customHeight="1">
      <c r="A4" s="74" t="s">
        <v>87</v>
      </c>
      <c r="B4" s="75" t="s">
        <v>106</v>
      </c>
      <c r="C4" s="76" t="s">
        <v>107</v>
      </c>
      <c r="D4" s="77"/>
      <c r="E4" s="77"/>
      <c r="F4" s="78"/>
      <c r="G4" s="78"/>
      <c r="H4" s="79"/>
      <c r="I4" s="80"/>
      <c r="J4" s="80"/>
      <c r="K4" s="81">
        <f>K5+K6</f>
        <v>188667905</v>
      </c>
      <c r="L4" s="81">
        <f t="shared" ref="L4:M4" si="0">L5+L6</f>
        <v>0</v>
      </c>
      <c r="M4" s="81">
        <f t="shared" si="0"/>
        <v>0</v>
      </c>
    </row>
    <row r="5" spans="1:13" ht="124.8">
      <c r="A5" s="241"/>
      <c r="B5" s="241"/>
      <c r="C5" s="241"/>
      <c r="D5" s="259" t="s">
        <v>108</v>
      </c>
      <c r="E5" s="30"/>
      <c r="F5" s="82">
        <v>242</v>
      </c>
      <c r="G5" s="82"/>
      <c r="H5" s="83" t="s">
        <v>109</v>
      </c>
      <c r="I5" s="84" t="s">
        <v>110</v>
      </c>
      <c r="J5" s="84" t="s">
        <v>111</v>
      </c>
      <c r="K5" s="85">
        <v>54958424</v>
      </c>
      <c r="L5" s="86"/>
      <c r="M5" s="86"/>
    </row>
    <row r="6" spans="1:13" ht="124.8">
      <c r="A6" s="241"/>
      <c r="B6" s="241"/>
      <c r="C6" s="241"/>
      <c r="D6" s="260"/>
      <c r="E6" s="30"/>
      <c r="F6" s="82">
        <v>242</v>
      </c>
      <c r="G6" s="82"/>
      <c r="H6" s="83" t="s">
        <v>112</v>
      </c>
      <c r="I6" s="87" t="s">
        <v>113</v>
      </c>
      <c r="J6" s="84" t="s">
        <v>111</v>
      </c>
      <c r="K6" s="85">
        <v>133709481</v>
      </c>
      <c r="L6" s="86"/>
      <c r="M6" s="86"/>
    </row>
  </sheetData>
  <mergeCells count="12">
    <mergeCell ref="G2:G3"/>
    <mergeCell ref="H2:H3"/>
    <mergeCell ref="I2:I3"/>
    <mergeCell ref="J2:J3"/>
    <mergeCell ref="A5:C6"/>
    <mergeCell ref="D5:D6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topLeftCell="A10" workbookViewId="0">
      <selection activeCell="K14" sqref="K14"/>
    </sheetView>
  </sheetViews>
  <sheetFormatPr defaultRowHeight="13.8"/>
  <cols>
    <col min="1" max="1" width="4.109375" customWidth="1"/>
    <col min="2" max="2" width="16.109375" customWidth="1"/>
    <col min="3" max="3" width="19.44140625" customWidth="1"/>
    <col min="4" max="4" width="17.6640625" customWidth="1"/>
    <col min="6" max="6" width="7.33203125" customWidth="1"/>
    <col min="7" max="7" width="10.5546875" customWidth="1"/>
    <col min="8" max="8" width="46" customWidth="1"/>
    <col min="9" max="9" width="26.33203125" customWidth="1"/>
    <col min="10" max="10" width="31.109375" customWidth="1"/>
    <col min="11" max="11" width="15" customWidth="1"/>
    <col min="12" max="12" width="18.109375" customWidth="1"/>
    <col min="13" max="13" width="14.88671875" customWidth="1"/>
    <col min="14" max="14" width="22" customWidth="1"/>
  </cols>
  <sheetData>
    <row r="2" spans="1:15">
      <c r="A2" s="257" t="s">
        <v>63</v>
      </c>
      <c r="B2" s="244" t="s">
        <v>119</v>
      </c>
      <c r="C2" s="244" t="s">
        <v>120</v>
      </c>
      <c r="D2" s="244" t="s">
        <v>104</v>
      </c>
      <c r="E2" s="244">
        <v>2021</v>
      </c>
      <c r="F2" s="110"/>
      <c r="G2" s="111"/>
      <c r="H2" s="238" t="s">
        <v>74</v>
      </c>
      <c r="I2" s="245" t="s">
        <v>75</v>
      </c>
      <c r="J2" s="244" t="s">
        <v>114</v>
      </c>
      <c r="K2" s="88">
        <v>2022</v>
      </c>
      <c r="L2" s="89">
        <v>2023</v>
      </c>
      <c r="M2" s="89">
        <v>2024</v>
      </c>
    </row>
    <row r="3" spans="1:15">
      <c r="A3" s="258"/>
      <c r="B3" s="244"/>
      <c r="C3" s="244"/>
      <c r="D3" s="244"/>
      <c r="E3" s="244"/>
      <c r="F3" s="89" t="s">
        <v>72</v>
      </c>
      <c r="G3" s="88" t="s">
        <v>73</v>
      </c>
      <c r="H3" s="238"/>
      <c r="I3" s="246"/>
      <c r="J3" s="244"/>
      <c r="K3" s="90" t="s">
        <v>76</v>
      </c>
      <c r="L3" s="141" t="s">
        <v>76</v>
      </c>
      <c r="M3" s="90" t="s">
        <v>76</v>
      </c>
    </row>
    <row r="4" spans="1:15" ht="28.8">
      <c r="A4" s="140" t="s">
        <v>148</v>
      </c>
      <c r="B4" s="113" t="s">
        <v>121</v>
      </c>
      <c r="C4" s="114" t="s">
        <v>122</v>
      </c>
      <c r="D4" s="115"/>
      <c r="E4" s="115"/>
      <c r="F4" s="116"/>
      <c r="G4" s="116"/>
      <c r="H4" s="117"/>
      <c r="I4" s="118"/>
      <c r="J4" s="118"/>
      <c r="K4" s="119">
        <f>K5+K6+K7+K16+K11+K12+K13+K14+K15</f>
        <v>12554253320</v>
      </c>
      <c r="L4" s="119">
        <f>L5+L6+L7+L16+L11+L12+L13+L14+L15</f>
        <v>11953934660</v>
      </c>
      <c r="M4" s="119">
        <f>M5+M6+M7+M16+M11+M12+M13+M14+M15</f>
        <v>12706376460</v>
      </c>
    </row>
    <row r="5" spans="1:15" ht="52.8">
      <c r="A5" s="266"/>
      <c r="B5" s="267"/>
      <c r="C5" s="267"/>
      <c r="D5" s="268"/>
      <c r="E5" s="30"/>
      <c r="F5" s="82">
        <v>812</v>
      </c>
      <c r="G5" s="82"/>
      <c r="H5" s="120" t="s">
        <v>123</v>
      </c>
      <c r="I5" s="275" t="s">
        <v>124</v>
      </c>
      <c r="J5" s="121"/>
      <c r="K5" s="122">
        <v>805355030</v>
      </c>
      <c r="L5" s="123">
        <v>0</v>
      </c>
      <c r="M5" s="123">
        <v>0</v>
      </c>
      <c r="N5" s="263" t="s">
        <v>125</v>
      </c>
      <c r="O5" s="124"/>
    </row>
    <row r="6" spans="1:15" ht="39.6">
      <c r="A6" s="269"/>
      <c r="B6" s="270"/>
      <c r="C6" s="270"/>
      <c r="D6" s="271"/>
      <c r="E6" s="30"/>
      <c r="F6" s="82">
        <v>812</v>
      </c>
      <c r="G6" s="125"/>
      <c r="H6" s="126" t="s">
        <v>126</v>
      </c>
      <c r="I6" s="276"/>
      <c r="J6" s="30"/>
      <c r="K6" s="122">
        <v>628260340</v>
      </c>
      <c r="L6" s="123">
        <v>0</v>
      </c>
      <c r="M6" s="123">
        <v>0</v>
      </c>
      <c r="N6" s="265"/>
      <c r="O6" s="124"/>
    </row>
    <row r="7" spans="1:15" ht="40.200000000000003">
      <c r="A7" s="269"/>
      <c r="B7" s="270"/>
      <c r="C7" s="270"/>
      <c r="D7" s="271"/>
      <c r="E7" s="115"/>
      <c r="F7" s="127">
        <v>812</v>
      </c>
      <c r="G7" s="115"/>
      <c r="H7" s="128" t="s">
        <v>127</v>
      </c>
      <c r="I7" s="129"/>
      <c r="J7" s="130"/>
      <c r="K7" s="119">
        <f>K8+K9+K10</f>
        <v>712043960</v>
      </c>
      <c r="L7" s="119">
        <f t="shared" ref="L7:M7" si="0">L8+L9+L10</f>
        <v>522608620</v>
      </c>
      <c r="M7" s="119">
        <f t="shared" si="0"/>
        <v>363688000</v>
      </c>
      <c r="N7" s="263" t="s">
        <v>128</v>
      </c>
    </row>
    <row r="8" spans="1:15" ht="34.799999999999997">
      <c r="A8" s="269"/>
      <c r="B8" s="270"/>
      <c r="C8" s="270"/>
      <c r="D8" s="271"/>
      <c r="E8" s="30"/>
      <c r="F8" s="131"/>
      <c r="G8" s="30"/>
      <c r="H8" s="132" t="s">
        <v>129</v>
      </c>
      <c r="I8" s="277" t="s">
        <v>130</v>
      </c>
      <c r="J8" s="30"/>
      <c r="K8" s="122">
        <v>218321970</v>
      </c>
      <c r="L8" s="123">
        <v>158919940</v>
      </c>
      <c r="M8" s="123">
        <v>0</v>
      </c>
      <c r="N8" s="264"/>
    </row>
    <row r="9" spans="1:15" ht="46.2">
      <c r="A9" s="269"/>
      <c r="B9" s="270"/>
      <c r="C9" s="270"/>
      <c r="D9" s="271"/>
      <c r="E9" s="30"/>
      <c r="F9" s="131"/>
      <c r="G9" s="30"/>
      <c r="H9" s="132" t="s">
        <v>131</v>
      </c>
      <c r="I9" s="278"/>
      <c r="J9" s="30"/>
      <c r="K9" s="122">
        <v>296749040</v>
      </c>
      <c r="L9" s="123">
        <v>300108670</v>
      </c>
      <c r="M9" s="123">
        <v>300107990</v>
      </c>
      <c r="N9" s="264"/>
    </row>
    <row r="10" spans="1:15" ht="34.799999999999997">
      <c r="A10" s="269"/>
      <c r="B10" s="270"/>
      <c r="C10" s="270"/>
      <c r="D10" s="271"/>
      <c r="E10" s="30"/>
      <c r="F10" s="131"/>
      <c r="G10" s="30"/>
      <c r="H10" s="132" t="s">
        <v>132</v>
      </c>
      <c r="I10" s="279"/>
      <c r="J10" s="30"/>
      <c r="K10" s="122">
        <v>196972950</v>
      </c>
      <c r="L10" s="123">
        <v>63580010</v>
      </c>
      <c r="M10" s="123">
        <v>63580010</v>
      </c>
      <c r="N10" s="265"/>
    </row>
    <row r="11" spans="1:15" ht="52.8">
      <c r="A11" s="269"/>
      <c r="B11" s="270"/>
      <c r="C11" s="270"/>
      <c r="D11" s="271"/>
      <c r="E11" s="30"/>
      <c r="F11" s="280">
        <v>812</v>
      </c>
      <c r="G11" s="30"/>
      <c r="H11" s="133" t="s">
        <v>133</v>
      </c>
      <c r="I11" s="282"/>
      <c r="J11" s="134"/>
      <c r="K11" s="122">
        <v>493645700</v>
      </c>
      <c r="L11" s="123">
        <v>399881180</v>
      </c>
      <c r="M11" s="123">
        <v>119482420</v>
      </c>
      <c r="N11" s="263" t="s">
        <v>134</v>
      </c>
      <c r="O11" s="124"/>
    </row>
    <row r="12" spans="1:15" ht="26.4">
      <c r="A12" s="269"/>
      <c r="B12" s="270"/>
      <c r="C12" s="270"/>
      <c r="D12" s="271"/>
      <c r="E12" s="30"/>
      <c r="F12" s="281"/>
      <c r="G12" s="30"/>
      <c r="H12" s="133" t="s">
        <v>135</v>
      </c>
      <c r="I12" s="283"/>
      <c r="J12" s="30"/>
      <c r="K12" s="122">
        <v>693000140</v>
      </c>
      <c r="L12" s="123">
        <v>625000350</v>
      </c>
      <c r="M12" s="123">
        <v>508000540</v>
      </c>
      <c r="N12" s="264"/>
      <c r="O12" s="124"/>
    </row>
    <row r="13" spans="1:15" ht="52.8">
      <c r="A13" s="269"/>
      <c r="B13" s="270"/>
      <c r="C13" s="270"/>
      <c r="D13" s="271"/>
      <c r="E13" s="30"/>
      <c r="F13" s="281"/>
      <c r="G13" s="30"/>
      <c r="H13" s="133" t="s">
        <v>136</v>
      </c>
      <c r="I13" s="283"/>
      <c r="J13" s="30"/>
      <c r="K13" s="122">
        <v>218321970</v>
      </c>
      <c r="L13" s="123">
        <v>158919940</v>
      </c>
      <c r="M13" s="123">
        <v>0</v>
      </c>
      <c r="N13" s="264"/>
      <c r="O13" s="124"/>
    </row>
    <row r="14" spans="1:15" ht="79.2">
      <c r="A14" s="269"/>
      <c r="B14" s="270"/>
      <c r="C14" s="270"/>
      <c r="D14" s="271"/>
      <c r="E14" s="30"/>
      <c r="F14" s="281"/>
      <c r="G14" s="30"/>
      <c r="H14" s="135" t="s">
        <v>137</v>
      </c>
      <c r="I14" s="283"/>
      <c r="J14" s="30"/>
      <c r="K14" s="122">
        <v>296749040</v>
      </c>
      <c r="L14" s="123">
        <v>300108670</v>
      </c>
      <c r="M14" s="123">
        <v>300107990</v>
      </c>
      <c r="N14" s="264"/>
      <c r="O14" s="124"/>
    </row>
    <row r="15" spans="1:15" ht="52.8">
      <c r="A15" s="269"/>
      <c r="B15" s="270"/>
      <c r="C15" s="270"/>
      <c r="D15" s="271"/>
      <c r="E15" s="30"/>
      <c r="F15" s="281"/>
      <c r="G15" s="30"/>
      <c r="H15" s="135" t="s">
        <v>138</v>
      </c>
      <c r="I15" s="284"/>
      <c r="J15" s="30"/>
      <c r="K15" s="122">
        <v>196972950</v>
      </c>
      <c r="L15" s="123">
        <v>63580010</v>
      </c>
      <c r="M15" s="123">
        <v>63580010</v>
      </c>
      <c r="N15" s="265"/>
      <c r="O15" s="124"/>
    </row>
    <row r="16" spans="1:15" ht="52.8">
      <c r="A16" s="269"/>
      <c r="B16" s="270"/>
      <c r="C16" s="270"/>
      <c r="D16" s="271"/>
      <c r="E16" s="286"/>
      <c r="F16" s="287">
        <v>812</v>
      </c>
      <c r="G16" s="286"/>
      <c r="H16" s="136" t="s">
        <v>139</v>
      </c>
      <c r="I16" s="288"/>
      <c r="J16" s="285" t="s">
        <v>140</v>
      </c>
      <c r="K16" s="119">
        <v>8509904190</v>
      </c>
      <c r="L16" s="119">
        <v>9883835890</v>
      </c>
      <c r="M16" s="119">
        <v>11351517500</v>
      </c>
      <c r="N16" s="263" t="s">
        <v>141</v>
      </c>
    </row>
    <row r="17" spans="1:14">
      <c r="A17" s="269"/>
      <c r="B17" s="270"/>
      <c r="C17" s="270"/>
      <c r="D17" s="271"/>
      <c r="E17" s="286"/>
      <c r="F17" s="287"/>
      <c r="G17" s="286"/>
      <c r="H17" s="103" t="s">
        <v>142</v>
      </c>
      <c r="I17" s="288"/>
      <c r="J17" s="285"/>
      <c r="K17" s="137">
        <v>768861.29</v>
      </c>
      <c r="L17" s="137">
        <v>244825.93</v>
      </c>
      <c r="M17" s="137">
        <v>0</v>
      </c>
      <c r="N17" s="264"/>
    </row>
    <row r="18" spans="1:14">
      <c r="A18" s="269"/>
      <c r="B18" s="270"/>
      <c r="C18" s="270"/>
      <c r="D18" s="271"/>
      <c r="E18" s="286"/>
      <c r="F18" s="287"/>
      <c r="G18" s="286"/>
      <c r="H18" s="103" t="s">
        <v>143</v>
      </c>
      <c r="I18" s="288"/>
      <c r="J18" s="285"/>
      <c r="K18" s="137">
        <v>575880.81000000006</v>
      </c>
      <c r="L18" s="138">
        <v>1106091.73</v>
      </c>
      <c r="M18" s="138">
        <v>1175431.6399999999</v>
      </c>
      <c r="N18" s="264"/>
    </row>
    <row r="19" spans="1:14">
      <c r="A19" s="269"/>
      <c r="B19" s="270"/>
      <c r="C19" s="270"/>
      <c r="D19" s="271"/>
      <c r="E19" s="286"/>
      <c r="F19" s="287"/>
      <c r="G19" s="286"/>
      <c r="H19" s="103" t="s">
        <v>144</v>
      </c>
      <c r="I19" s="288"/>
      <c r="J19" s="285"/>
      <c r="K19" s="138">
        <v>5060131.07</v>
      </c>
      <c r="L19" s="138">
        <v>4756807.22</v>
      </c>
      <c r="M19" s="138">
        <v>3704658.56</v>
      </c>
      <c r="N19" s="264"/>
    </row>
    <row r="20" spans="1:14">
      <c r="A20" s="269"/>
      <c r="B20" s="270"/>
      <c r="C20" s="270"/>
      <c r="D20" s="271"/>
      <c r="E20" s="286"/>
      <c r="F20" s="287"/>
      <c r="G20" s="286"/>
      <c r="H20" s="103" t="s">
        <v>145</v>
      </c>
      <c r="I20" s="288"/>
      <c r="J20" s="285"/>
      <c r="K20" s="138">
        <v>522406.35</v>
      </c>
      <c r="L20" s="138">
        <v>486770.89</v>
      </c>
      <c r="M20" s="138">
        <v>382846.06</v>
      </c>
      <c r="N20" s="264"/>
    </row>
    <row r="21" spans="1:14">
      <c r="A21" s="269"/>
      <c r="B21" s="270"/>
      <c r="C21" s="270"/>
      <c r="D21" s="271"/>
      <c r="E21" s="286"/>
      <c r="F21" s="287"/>
      <c r="G21" s="286"/>
      <c r="H21" s="103" t="s">
        <v>146</v>
      </c>
      <c r="I21" s="288"/>
      <c r="J21" s="285"/>
      <c r="K21" s="138">
        <v>16452.43</v>
      </c>
      <c r="L21" s="138">
        <v>9812.98</v>
      </c>
      <c r="M21" s="138">
        <v>5961.65</v>
      </c>
      <c r="N21" s="264"/>
    </row>
    <row r="22" spans="1:14">
      <c r="A22" s="272"/>
      <c r="B22" s="273"/>
      <c r="C22" s="273"/>
      <c r="D22" s="274"/>
      <c r="E22" s="286"/>
      <c r="F22" s="287"/>
      <c r="G22" s="286"/>
      <c r="H22" s="103" t="s">
        <v>147</v>
      </c>
      <c r="I22" s="288"/>
      <c r="J22" s="285"/>
      <c r="K22" s="138">
        <v>1566172.24</v>
      </c>
      <c r="L22" s="138">
        <v>3279527.14</v>
      </c>
      <c r="M22" s="138">
        <v>6082619.5899999999</v>
      </c>
      <c r="N22" s="265"/>
    </row>
    <row r="23" spans="1:14">
      <c r="J23" s="139"/>
      <c r="K23" s="31"/>
      <c r="L23" s="31"/>
      <c r="M23" s="31"/>
    </row>
  </sheetData>
  <mergeCells count="22">
    <mergeCell ref="E2:E3"/>
    <mergeCell ref="E16:E22"/>
    <mergeCell ref="F16:F22"/>
    <mergeCell ref="G16:G22"/>
    <mergeCell ref="I16:I22"/>
    <mergeCell ref="H2:H3"/>
    <mergeCell ref="N16:N22"/>
    <mergeCell ref="I2:I3"/>
    <mergeCell ref="J2:J3"/>
    <mergeCell ref="A5:D22"/>
    <mergeCell ref="I5:I6"/>
    <mergeCell ref="N5:N6"/>
    <mergeCell ref="N7:N10"/>
    <mergeCell ref="I8:I10"/>
    <mergeCell ref="F11:F15"/>
    <mergeCell ref="I11:I15"/>
    <mergeCell ref="N11:N15"/>
    <mergeCell ref="A2:A3"/>
    <mergeCell ref="B2:B3"/>
    <mergeCell ref="C2:C3"/>
    <mergeCell ref="D2:D3"/>
    <mergeCell ref="J16:J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T17"/>
  <sheetViews>
    <sheetView zoomScale="60" zoomScaleNormal="60" workbookViewId="0">
      <selection activeCell="AA8" sqref="AA8"/>
    </sheetView>
  </sheetViews>
  <sheetFormatPr defaultColWidth="9.109375" defaultRowHeight="13.8"/>
  <cols>
    <col min="1" max="1" width="31.44140625" style="159" customWidth="1"/>
    <col min="2" max="2" width="22.88671875" style="159" customWidth="1"/>
    <col min="3" max="3" width="17.6640625" style="159" customWidth="1"/>
    <col min="4" max="4" width="15.44140625" style="159" customWidth="1"/>
    <col min="5" max="5" width="15.109375" style="159" customWidth="1"/>
    <col min="6" max="6" width="14.44140625" style="159" customWidth="1"/>
    <col min="7" max="7" width="17.109375" style="159" customWidth="1"/>
    <col min="8" max="9" width="20.88671875" style="159" customWidth="1"/>
    <col min="10" max="10" width="27.88671875" style="160" customWidth="1"/>
    <col min="11" max="11" width="24.109375" style="159" customWidth="1"/>
    <col min="12" max="12" width="16.6640625" style="159" customWidth="1"/>
    <col min="13" max="13" width="27.88671875" style="160" customWidth="1"/>
    <col min="14" max="14" width="17.6640625" style="159" hidden="1" customWidth="1"/>
    <col min="15" max="16" width="13.109375" style="159" hidden="1" customWidth="1"/>
    <col min="17" max="17" width="27.88671875" style="160" customWidth="1"/>
    <col min="18" max="18" width="20.33203125" style="159" hidden="1" customWidth="1"/>
    <col min="19" max="19" width="21.5546875" style="159" hidden="1" customWidth="1"/>
    <col min="20" max="20" width="16.109375" style="159" customWidth="1"/>
    <col min="21" max="16384" width="9.109375" style="159"/>
  </cols>
  <sheetData>
    <row r="2" spans="1:20">
      <c r="R2" s="159">
        <v>2021</v>
      </c>
      <c r="S2" s="159" t="s">
        <v>156</v>
      </c>
    </row>
    <row r="4" spans="1:20">
      <c r="A4" s="291" t="s">
        <v>24</v>
      </c>
      <c r="B4" s="291" t="s">
        <v>25</v>
      </c>
      <c r="C4" s="292" t="s">
        <v>157</v>
      </c>
      <c r="D4" s="291" t="s">
        <v>26</v>
      </c>
      <c r="E4" s="291" t="s">
        <v>27</v>
      </c>
      <c r="F4" s="291"/>
      <c r="G4" s="292" t="s">
        <v>28</v>
      </c>
      <c r="H4" s="292" t="s">
        <v>29</v>
      </c>
      <c r="I4" s="292" t="s">
        <v>30</v>
      </c>
      <c r="J4" s="289" t="s">
        <v>158</v>
      </c>
      <c r="K4" s="292" t="s">
        <v>31</v>
      </c>
      <c r="L4" s="292" t="s">
        <v>32</v>
      </c>
      <c r="M4" s="289"/>
      <c r="N4" s="292" t="s">
        <v>33</v>
      </c>
      <c r="O4" s="292" t="s">
        <v>34</v>
      </c>
      <c r="P4" s="161"/>
      <c r="Q4" s="289"/>
      <c r="R4" s="292" t="s">
        <v>159</v>
      </c>
      <c r="S4" s="292" t="s">
        <v>35</v>
      </c>
    </row>
    <row r="5" spans="1:20" ht="27.6">
      <c r="A5" s="291"/>
      <c r="B5" s="291"/>
      <c r="C5" s="293"/>
      <c r="D5" s="291"/>
      <c r="E5" s="162" t="s">
        <v>36</v>
      </c>
      <c r="F5" s="162" t="s">
        <v>37</v>
      </c>
      <c r="G5" s="293"/>
      <c r="H5" s="293"/>
      <c r="I5" s="293"/>
      <c r="J5" s="290"/>
      <c r="K5" s="293"/>
      <c r="L5" s="293"/>
      <c r="M5" s="290"/>
      <c r="N5" s="293"/>
      <c r="O5" s="293"/>
      <c r="P5" s="163"/>
      <c r="Q5" s="290"/>
      <c r="R5" s="293"/>
      <c r="S5" s="293"/>
    </row>
    <row r="6" spans="1:20">
      <c r="A6" s="164" t="s">
        <v>38</v>
      </c>
      <c r="B6" s="164">
        <v>1</v>
      </c>
      <c r="C6" s="164">
        <v>2</v>
      </c>
      <c r="D6" s="164">
        <v>3</v>
      </c>
      <c r="E6" s="164">
        <v>4</v>
      </c>
      <c r="F6" s="164">
        <v>5</v>
      </c>
      <c r="G6" s="164">
        <v>6</v>
      </c>
      <c r="H6" s="164">
        <v>7</v>
      </c>
      <c r="I6" s="164"/>
      <c r="J6" s="165">
        <v>8</v>
      </c>
      <c r="K6" s="164">
        <v>9</v>
      </c>
      <c r="L6" s="164">
        <v>10</v>
      </c>
      <c r="M6" s="165"/>
      <c r="N6" s="164">
        <v>11</v>
      </c>
      <c r="O6" s="164">
        <v>12</v>
      </c>
      <c r="P6" s="164"/>
      <c r="Q6" s="165"/>
      <c r="R6" s="166">
        <v>13</v>
      </c>
      <c r="S6" s="166">
        <v>14</v>
      </c>
    </row>
    <row r="7" spans="1:20" ht="54">
      <c r="A7" s="167" t="s">
        <v>39</v>
      </c>
      <c r="B7" s="167" t="s">
        <v>40</v>
      </c>
      <c r="C7" s="168">
        <v>44673</v>
      </c>
      <c r="D7" s="169">
        <v>1</v>
      </c>
      <c r="E7" s="169">
        <v>33</v>
      </c>
      <c r="F7" s="169">
        <v>0</v>
      </c>
      <c r="G7" s="169">
        <v>55.2</v>
      </c>
      <c r="H7" s="169">
        <v>33</v>
      </c>
      <c r="I7" s="169">
        <v>346.81</v>
      </c>
      <c r="J7" s="170">
        <v>339.06</v>
      </c>
      <c r="K7" s="171" t="s">
        <v>41</v>
      </c>
      <c r="L7" s="171">
        <v>21000</v>
      </c>
      <c r="M7" s="170">
        <f>J7*H7</f>
        <v>11188.98</v>
      </c>
      <c r="N7" s="171">
        <v>11444.73</v>
      </c>
      <c r="O7" s="172">
        <v>12</v>
      </c>
      <c r="P7" s="172">
        <f>N7*O8</f>
        <v>137336.76</v>
      </c>
      <c r="Q7" s="170">
        <f>M7*O7</f>
        <v>134267.76</v>
      </c>
      <c r="R7" s="171">
        <v>137336.76</v>
      </c>
      <c r="S7" s="171">
        <v>137.4</v>
      </c>
      <c r="T7" s="159">
        <v>134.30000000000001</v>
      </c>
    </row>
    <row r="8" spans="1:20" ht="72">
      <c r="A8" s="167" t="s">
        <v>42</v>
      </c>
      <c r="B8" s="167" t="s">
        <v>43</v>
      </c>
      <c r="C8" s="168">
        <v>44181</v>
      </c>
      <c r="D8" s="169">
        <v>1</v>
      </c>
      <c r="E8" s="169">
        <v>33</v>
      </c>
      <c r="F8" s="169">
        <v>0</v>
      </c>
      <c r="G8" s="169">
        <v>73.5</v>
      </c>
      <c r="H8" s="169">
        <v>33</v>
      </c>
      <c r="I8" s="169">
        <v>554.36</v>
      </c>
      <c r="J8" s="170">
        <v>559.30999999999995</v>
      </c>
      <c r="K8" s="171" t="s">
        <v>44</v>
      </c>
      <c r="L8" s="171">
        <v>31000</v>
      </c>
      <c r="M8" s="170">
        <f>J8*H8</f>
        <v>18457.23</v>
      </c>
      <c r="N8" s="171">
        <v>18293.88</v>
      </c>
      <c r="O8" s="172">
        <v>12</v>
      </c>
      <c r="P8" s="172">
        <f t="shared" ref="P8:P17" si="0">N8*O9</f>
        <v>219526.56</v>
      </c>
      <c r="Q8" s="170">
        <f>M8*O8</f>
        <v>221486.76</v>
      </c>
      <c r="R8" s="171">
        <v>219526.56</v>
      </c>
      <c r="S8" s="171">
        <v>219.6</v>
      </c>
      <c r="T8" s="159">
        <v>221.5</v>
      </c>
    </row>
    <row r="9" spans="1:20" ht="54">
      <c r="A9" s="167" t="s">
        <v>45</v>
      </c>
      <c r="B9" s="167" t="s">
        <v>46</v>
      </c>
      <c r="C9" s="168">
        <v>45025</v>
      </c>
      <c r="D9" s="169">
        <v>2</v>
      </c>
      <c r="E9" s="169">
        <v>33</v>
      </c>
      <c r="F9" s="169">
        <v>42</v>
      </c>
      <c r="G9" s="169">
        <v>52.8</v>
      </c>
      <c r="H9" s="169">
        <v>42</v>
      </c>
      <c r="I9" s="169">
        <v>283.41000000000003</v>
      </c>
      <c r="J9" s="170">
        <v>309.27</v>
      </c>
      <c r="K9" s="171" t="s">
        <v>47</v>
      </c>
      <c r="L9" s="171">
        <v>16000</v>
      </c>
      <c r="M9" s="170">
        <f t="shared" ref="M9:M16" si="1">J9*H9</f>
        <v>12989.34</v>
      </c>
      <c r="N9" s="171">
        <v>11903.22</v>
      </c>
      <c r="O9" s="172">
        <v>12</v>
      </c>
      <c r="P9" s="172">
        <f t="shared" si="0"/>
        <v>142838.63999999998</v>
      </c>
      <c r="Q9" s="170">
        <f t="shared" ref="Q9:Q16" si="2">M9*O9</f>
        <v>155872.08000000002</v>
      </c>
      <c r="R9" s="171">
        <v>142838.64000000001</v>
      </c>
      <c r="S9" s="171">
        <v>142.9</v>
      </c>
      <c r="T9" s="159">
        <v>155.9</v>
      </c>
    </row>
    <row r="10" spans="1:20" ht="54">
      <c r="A10" s="167" t="s">
        <v>48</v>
      </c>
      <c r="B10" s="167" t="s">
        <v>49</v>
      </c>
      <c r="C10" s="168">
        <v>45396</v>
      </c>
      <c r="D10" s="169">
        <v>3</v>
      </c>
      <c r="E10" s="169">
        <v>18</v>
      </c>
      <c r="F10" s="169">
        <v>54</v>
      </c>
      <c r="G10" s="169">
        <v>90.4</v>
      </c>
      <c r="H10" s="169">
        <v>54</v>
      </c>
      <c r="I10" s="169">
        <v>290.5</v>
      </c>
      <c r="J10" s="170">
        <v>289.86</v>
      </c>
      <c r="K10" s="171" t="s">
        <v>50</v>
      </c>
      <c r="L10" s="171">
        <v>13800</v>
      </c>
      <c r="M10" s="170">
        <f t="shared" si="1"/>
        <v>15652.44</v>
      </c>
      <c r="N10" s="171">
        <v>13800</v>
      </c>
      <c r="O10" s="172">
        <v>12</v>
      </c>
      <c r="P10" s="172">
        <f t="shared" si="0"/>
        <v>165600</v>
      </c>
      <c r="Q10" s="173">
        <f>L10*12</f>
        <v>165600</v>
      </c>
      <c r="R10" s="171">
        <f>N10*O10</f>
        <v>165600</v>
      </c>
      <c r="S10" s="171">
        <v>165.6</v>
      </c>
      <c r="T10" s="159">
        <v>165.6</v>
      </c>
    </row>
    <row r="11" spans="1:20" ht="72">
      <c r="A11" s="167" t="s">
        <v>51</v>
      </c>
      <c r="B11" s="167" t="s">
        <v>52</v>
      </c>
      <c r="C11" s="168">
        <v>45439</v>
      </c>
      <c r="D11" s="169">
        <v>1</v>
      </c>
      <c r="E11" s="169">
        <v>33</v>
      </c>
      <c r="F11" s="169">
        <v>0</v>
      </c>
      <c r="G11" s="169">
        <v>35.5</v>
      </c>
      <c r="H11" s="169">
        <v>33</v>
      </c>
      <c r="I11" s="169">
        <v>464.59</v>
      </c>
      <c r="J11" s="170">
        <v>471.83</v>
      </c>
      <c r="K11" s="171" t="s">
        <v>53</v>
      </c>
      <c r="L11" s="171">
        <v>20000</v>
      </c>
      <c r="M11" s="170">
        <f t="shared" si="1"/>
        <v>15570.39</v>
      </c>
      <c r="N11" s="171">
        <v>15331.47</v>
      </c>
      <c r="O11" s="172">
        <v>12</v>
      </c>
      <c r="P11" s="172">
        <f t="shared" si="0"/>
        <v>183977.63999999998</v>
      </c>
      <c r="Q11" s="170">
        <f t="shared" si="2"/>
        <v>186844.68</v>
      </c>
      <c r="R11" s="171">
        <v>183977.64</v>
      </c>
      <c r="S11" s="171">
        <v>184</v>
      </c>
      <c r="T11" s="159">
        <v>186.9</v>
      </c>
    </row>
    <row r="12" spans="1:20" ht="72">
      <c r="A12" s="167" t="s">
        <v>51</v>
      </c>
      <c r="B12" s="167" t="s">
        <v>54</v>
      </c>
      <c r="C12" s="168">
        <v>45732</v>
      </c>
      <c r="D12" s="169">
        <v>1</v>
      </c>
      <c r="E12" s="169">
        <v>33</v>
      </c>
      <c r="F12" s="169">
        <v>0</v>
      </c>
      <c r="G12" s="169">
        <v>38.5</v>
      </c>
      <c r="H12" s="169">
        <v>33</v>
      </c>
      <c r="I12" s="169">
        <v>464.59</v>
      </c>
      <c r="J12" s="170">
        <v>471.83</v>
      </c>
      <c r="K12" s="171" t="s">
        <v>53</v>
      </c>
      <c r="L12" s="171">
        <v>20000</v>
      </c>
      <c r="M12" s="170">
        <f t="shared" si="1"/>
        <v>15570.39</v>
      </c>
      <c r="N12" s="171">
        <v>15331.47</v>
      </c>
      <c r="O12" s="172">
        <v>12</v>
      </c>
      <c r="P12" s="172" t="e">
        <f>N12*#REF!</f>
        <v>#REF!</v>
      </c>
      <c r="Q12" s="170">
        <f t="shared" si="2"/>
        <v>186844.68</v>
      </c>
      <c r="R12" s="171">
        <v>183977.63999999998</v>
      </c>
      <c r="S12" s="171">
        <v>184</v>
      </c>
      <c r="T12" s="159">
        <v>186.9</v>
      </c>
    </row>
    <row r="13" spans="1:20" ht="54">
      <c r="A13" s="167" t="s">
        <v>56</v>
      </c>
      <c r="B13" s="167" t="s">
        <v>57</v>
      </c>
      <c r="C13" s="168">
        <v>45453</v>
      </c>
      <c r="D13" s="169">
        <v>1</v>
      </c>
      <c r="E13" s="169">
        <v>33</v>
      </c>
      <c r="F13" s="169">
        <v>0</v>
      </c>
      <c r="G13" s="169">
        <v>52.9</v>
      </c>
      <c r="H13" s="169">
        <v>33</v>
      </c>
      <c r="I13" s="169">
        <v>295.11</v>
      </c>
      <c r="J13" s="170">
        <v>279.52999999999997</v>
      </c>
      <c r="K13" s="171" t="s">
        <v>55</v>
      </c>
      <c r="L13" s="171">
        <v>13000</v>
      </c>
      <c r="M13" s="170">
        <f t="shared" si="1"/>
        <v>9224.49</v>
      </c>
      <c r="N13" s="171">
        <v>9738.6299999999992</v>
      </c>
      <c r="O13" s="172">
        <v>12</v>
      </c>
      <c r="P13" s="172">
        <f t="shared" si="0"/>
        <v>116863.56</v>
      </c>
      <c r="Q13" s="170">
        <f t="shared" si="2"/>
        <v>110693.88</v>
      </c>
      <c r="R13" s="171">
        <v>116863.56000000001</v>
      </c>
      <c r="S13" s="171">
        <v>116.9</v>
      </c>
      <c r="T13" s="159">
        <v>110.7</v>
      </c>
    </row>
    <row r="14" spans="1:20" ht="72">
      <c r="A14" s="167" t="s">
        <v>58</v>
      </c>
      <c r="B14" s="167" t="s">
        <v>59</v>
      </c>
      <c r="C14" s="168">
        <v>44276</v>
      </c>
      <c r="D14" s="169">
        <v>1</v>
      </c>
      <c r="E14" s="169">
        <v>33</v>
      </c>
      <c r="F14" s="169">
        <v>0</v>
      </c>
      <c r="G14" s="169">
        <v>45.6</v>
      </c>
      <c r="H14" s="169">
        <v>33</v>
      </c>
      <c r="I14" s="169">
        <v>783.45</v>
      </c>
      <c r="J14" s="170">
        <v>778.43</v>
      </c>
      <c r="K14" s="171" t="s">
        <v>60</v>
      </c>
      <c r="L14" s="171">
        <v>26000</v>
      </c>
      <c r="M14" s="170">
        <f t="shared" si="1"/>
        <v>25688.19</v>
      </c>
      <c r="N14" s="171">
        <v>25853.85</v>
      </c>
      <c r="O14" s="172">
        <v>12</v>
      </c>
      <c r="P14" s="172">
        <f t="shared" si="0"/>
        <v>310246.19999999995</v>
      </c>
      <c r="Q14" s="170">
        <f t="shared" si="2"/>
        <v>308258.27999999997</v>
      </c>
      <c r="R14" s="171">
        <v>310246</v>
      </c>
      <c r="S14" s="171">
        <v>310.3</v>
      </c>
      <c r="T14" s="159">
        <v>308.3</v>
      </c>
    </row>
    <row r="15" spans="1:20" ht="72">
      <c r="A15" s="167" t="s">
        <v>58</v>
      </c>
      <c r="B15" s="167" t="s">
        <v>61</v>
      </c>
      <c r="C15" s="168">
        <v>45042</v>
      </c>
      <c r="D15" s="169">
        <v>2</v>
      </c>
      <c r="E15" s="169">
        <v>33</v>
      </c>
      <c r="F15" s="169">
        <v>42</v>
      </c>
      <c r="G15" s="169">
        <v>35.1</v>
      </c>
      <c r="H15" s="169">
        <v>35.1</v>
      </c>
      <c r="I15" s="169">
        <v>783.45</v>
      </c>
      <c r="J15" s="170">
        <v>778.43</v>
      </c>
      <c r="K15" s="171" t="s">
        <v>47</v>
      </c>
      <c r="L15" s="171">
        <v>35000</v>
      </c>
      <c r="M15" s="170">
        <f t="shared" si="1"/>
        <v>27322.893</v>
      </c>
      <c r="N15" s="171">
        <v>27499.1</v>
      </c>
      <c r="O15" s="172">
        <v>12</v>
      </c>
      <c r="P15" s="172">
        <f t="shared" si="0"/>
        <v>329989.19999999995</v>
      </c>
      <c r="Q15" s="170">
        <f t="shared" si="2"/>
        <v>327874.71600000001</v>
      </c>
      <c r="R15" s="171">
        <v>329989</v>
      </c>
      <c r="S15" s="171">
        <v>330</v>
      </c>
      <c r="T15" s="159">
        <v>327.9</v>
      </c>
    </row>
    <row r="16" spans="1:20" ht="36">
      <c r="A16" s="167" t="s">
        <v>160</v>
      </c>
      <c r="B16" s="167" t="s">
        <v>161</v>
      </c>
      <c r="C16" s="168">
        <v>45850</v>
      </c>
      <c r="D16" s="169">
        <v>2</v>
      </c>
      <c r="E16" s="169">
        <v>33</v>
      </c>
      <c r="F16" s="169">
        <v>42</v>
      </c>
      <c r="G16" s="169">
        <v>42</v>
      </c>
      <c r="H16" s="169">
        <v>42</v>
      </c>
      <c r="I16" s="169">
        <v>329.08</v>
      </c>
      <c r="J16" s="170">
        <v>294.37</v>
      </c>
      <c r="K16" s="171" t="s">
        <v>162</v>
      </c>
      <c r="L16" s="171">
        <v>18000</v>
      </c>
      <c r="M16" s="170">
        <f t="shared" si="1"/>
        <v>12363.54</v>
      </c>
      <c r="N16" s="171">
        <f>J16*H16</f>
        <v>12363.54</v>
      </c>
      <c r="O16" s="172">
        <v>12</v>
      </c>
      <c r="P16" s="172">
        <f t="shared" si="0"/>
        <v>148362.48000000001</v>
      </c>
      <c r="Q16" s="170">
        <f t="shared" si="2"/>
        <v>148362.48000000001</v>
      </c>
      <c r="R16" s="171">
        <f>N16*O16</f>
        <v>148362.48000000001</v>
      </c>
      <c r="S16" s="171">
        <v>165.9</v>
      </c>
      <c r="T16" s="159">
        <v>148.4</v>
      </c>
    </row>
    <row r="17" spans="1:20" ht="22.8">
      <c r="A17" s="162" t="s">
        <v>62</v>
      </c>
      <c r="B17" s="174"/>
      <c r="C17" s="174"/>
      <c r="D17" s="175">
        <f>SUM(D7:D15)</f>
        <v>13</v>
      </c>
      <c r="E17" s="176" t="s">
        <v>38</v>
      </c>
      <c r="F17" s="176" t="s">
        <v>38</v>
      </c>
      <c r="G17" s="176" t="s">
        <v>38</v>
      </c>
      <c r="H17" s="176" t="s">
        <v>38</v>
      </c>
      <c r="I17" s="176"/>
      <c r="J17" s="177" t="s">
        <v>38</v>
      </c>
      <c r="K17" s="176" t="s">
        <v>38</v>
      </c>
      <c r="L17" s="176" t="s">
        <v>38</v>
      </c>
      <c r="M17" s="177"/>
      <c r="N17" s="176">
        <f>SUM(N7:N15)</f>
        <v>149196.35</v>
      </c>
      <c r="O17" s="175">
        <v>12</v>
      </c>
      <c r="P17" s="172">
        <f t="shared" si="0"/>
        <v>0</v>
      </c>
      <c r="Q17" s="176">
        <f>SUM(Q7:Q16)</f>
        <v>1946105.3159999999</v>
      </c>
      <c r="R17" s="176">
        <f>SUM(R7:R16)</f>
        <v>1938718.28</v>
      </c>
      <c r="S17" s="176">
        <f>SUM(S7:S16)</f>
        <v>1956.6000000000001</v>
      </c>
      <c r="T17" s="176">
        <f>SUM(T7:T16)</f>
        <v>1946.4</v>
      </c>
    </row>
  </sheetData>
  <mergeCells count="17">
    <mergeCell ref="N4:N5"/>
    <mergeCell ref="O4:O5"/>
    <mergeCell ref="Q4:Q5"/>
    <mergeCell ref="R4:R5"/>
    <mergeCell ref="S4:S5"/>
    <mergeCell ref="M4:M5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Доп. финансирование 02.07.2021</vt:lpstr>
      <vt:lpstr>1. Киселев (УКНСЭК)</vt:lpstr>
      <vt:lpstr>Прил 2  (УНСИТ) </vt:lpstr>
      <vt:lpstr>2. Заверячев (УНСИТ)</vt:lpstr>
      <vt:lpstr>3. ФГУП ГРЧЦ 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ЯКОВЕНКО ОЛЕСЯ ИГОРЕВНА</dc:creator>
  <cp:lastModifiedBy>Ильина Инна Владимировна</cp:lastModifiedBy>
  <cp:lastPrinted>2021-07-12T07:16:23Z</cp:lastPrinted>
  <dcterms:created xsi:type="dcterms:W3CDTF">2018-07-18T11:27:10Z</dcterms:created>
  <dcterms:modified xsi:type="dcterms:W3CDTF">2021-07-12T07:26:24Z</dcterms:modified>
</cp:coreProperties>
</file>